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FS\Shared\Finance\WORD\DALE\Year End Parish Reporting Package\FYE 2026\"/>
    </mc:Choice>
  </mc:AlternateContent>
  <xr:revisionPtr revIDLastSave="0" documentId="13_ncr:1_{532FE493-2B32-40A8-91FD-8317AF040DF1}" xr6:coauthVersionLast="47" xr6:coauthVersionMax="47" xr10:uidLastSave="{00000000-0000-0000-0000-000000000000}"/>
  <bookViews>
    <workbookView xWindow="-120" yWindow="-120" windowWidth="29040" windowHeight="15720" tabRatio="663" firstSheet="1" activeTab="1" xr2:uid="{00000000-000D-0000-FFFF-FFFF00000000}"/>
  </bookViews>
  <sheets>
    <sheet name="Lookups - Names MUST BE unique" sheetId="3" state="veryHidden" r:id="rId1"/>
    <sheet name="Annual Report with Formulas" sheetId="1" r:id="rId2"/>
    <sheet name="Diocesan Assessment Worksheet" sheetId="2" r:id="rId3"/>
    <sheet name="Finance Council Approval" sheetId="4" r:id="rId4"/>
  </sheets>
  <definedNames>
    <definedName name="_xlnm._FilterDatabase" localSheetId="0" hidden="1">'Lookups - Names MUST BE unique'!$A$1:$E$54</definedName>
    <definedName name="List">'Lookups - Names MUST BE unique'!$A$1:$A$54</definedName>
    <definedName name="_xlnm.Print_Area" localSheetId="1">'Annual Report with Formulas'!$A$1:$K$454</definedName>
    <definedName name="_xlnm.Print_Area" localSheetId="3">'Finance Council Approval'!$A:$E</definedName>
    <definedName name="Table">'Lookups - Names MUST BE unique'!$A:$E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10" i="1" l="1"/>
  <c r="B23" i="1"/>
  <c r="B19" i="1"/>
  <c r="B31" i="2" l="1"/>
  <c r="A3" i="4" l="1"/>
  <c r="A3" i="2"/>
  <c r="J380" i="1"/>
  <c r="I317" i="1"/>
  <c r="J112" i="1" s="1"/>
  <c r="K113" i="1" s="1"/>
  <c r="B37" i="2"/>
  <c r="J195" i="1"/>
  <c r="G129" i="1"/>
  <c r="J62" i="1"/>
  <c r="J71" i="1"/>
  <c r="J77" i="1"/>
  <c r="J85" i="1"/>
  <c r="B16" i="1"/>
  <c r="B34" i="4" s="1"/>
  <c r="B13" i="1"/>
  <c r="J216" i="1"/>
  <c r="I261" i="1"/>
  <c r="I259" i="1"/>
  <c r="I212" i="1" s="1"/>
  <c r="I260" i="1"/>
  <c r="I262" i="1"/>
  <c r="I263" i="1"/>
  <c r="I264" i="1"/>
  <c r="I265" i="1"/>
  <c r="I277" i="1"/>
  <c r="I253" i="1"/>
  <c r="J254" i="1" s="1"/>
  <c r="J188" i="1"/>
  <c r="I239" i="1"/>
  <c r="F378" i="1"/>
  <c r="J114" i="1" s="1"/>
  <c r="K115" i="1" s="1"/>
  <c r="J149" i="1"/>
  <c r="J121" i="1"/>
  <c r="J122" i="1"/>
  <c r="J123" i="1"/>
  <c r="J124" i="1"/>
  <c r="J125" i="1"/>
  <c r="J126" i="1"/>
  <c r="J127" i="1"/>
  <c r="J128" i="1"/>
  <c r="D129" i="1"/>
  <c r="D138" i="1"/>
  <c r="G138" i="1"/>
  <c r="J157" i="1"/>
  <c r="J167" i="1"/>
  <c r="I378" i="1"/>
  <c r="J159" i="1" s="1"/>
  <c r="J202" i="1"/>
  <c r="B31" i="4"/>
  <c r="A4" i="4"/>
  <c r="A4" i="2"/>
  <c r="B175" i="1"/>
  <c r="J244" i="1"/>
  <c r="J230" i="1"/>
  <c r="B7" i="1"/>
  <c r="B173" i="1"/>
  <c r="J240" i="1" l="1"/>
  <c r="J138" i="1"/>
  <c r="K189" i="1"/>
  <c r="J203" i="1" s="1"/>
  <c r="K259" i="1"/>
  <c r="J87" i="1"/>
  <c r="F7" i="2" s="1"/>
  <c r="J129" i="1"/>
  <c r="K130" i="1" s="1"/>
  <c r="I266" i="1"/>
  <c r="I279" i="1" s="1"/>
  <c r="J280" i="1" s="1"/>
  <c r="J169" i="1" l="1"/>
  <c r="J116" i="1"/>
  <c r="F11" i="2"/>
  <c r="F37" i="2" s="1"/>
  <c r="F40" i="2" s="1"/>
  <c r="J172" i="1" l="1"/>
  <c r="G221" i="1" s="1"/>
  <c r="F14" i="2"/>
  <c r="F16" i="2" s="1"/>
  <c r="F25" i="2" s="1"/>
  <c r="J222" i="1" l="1"/>
  <c r="J223" i="1" s="1"/>
  <c r="K225" i="1" s="1"/>
</calcChain>
</file>

<file path=xl/sharedStrings.xml><?xml version="1.0" encoding="utf-8"?>
<sst xmlns="http://schemas.openxmlformats.org/spreadsheetml/2006/main" count="618" uniqueCount="499">
  <si>
    <t>DIOCESE OF COVINGTON</t>
  </si>
  <si>
    <t>PARISH ANNUAL FINANCIAL REPORT</t>
  </si>
  <si>
    <t>CERTIFICATION OF PARISH FINANCE COUNCIL:</t>
  </si>
  <si>
    <t>We, the undersigned members of the Parish Finance Council, hereby certify that we have</t>
  </si>
  <si>
    <t>examined carefully this Financial Report, including the Cash and bank accounts, Investments, and</t>
  </si>
  <si>
    <t>Parish debts and find these agree with the financial records held by the Pastor of the Parish.</t>
  </si>
  <si>
    <t>REVENUE</t>
  </si>
  <si>
    <t>1-CONTRIBUTIONS-</t>
  </si>
  <si>
    <t>Special parish campaigns (Below 30%)</t>
  </si>
  <si>
    <t>Donations and gifts</t>
  </si>
  <si>
    <t>Miscellaneous receipts</t>
  </si>
  <si>
    <t>Total contributions</t>
  </si>
  <si>
    <t>2-AUXILIARY ACTIVITIES-</t>
  </si>
  <si>
    <t>Gross</t>
  </si>
  <si>
    <t>Rental of Parish Property</t>
  </si>
  <si>
    <t>Other</t>
  </si>
  <si>
    <t>Total fundraising</t>
  </si>
  <si>
    <t>3-SCHOOL REVENUE-</t>
  </si>
  <si>
    <t>Donations</t>
  </si>
  <si>
    <t>School endowment income</t>
  </si>
  <si>
    <t>Total school revenue</t>
  </si>
  <si>
    <t>4-OTHER REVENUE-</t>
  </si>
  <si>
    <t>Investment income</t>
  </si>
  <si>
    <t>Bequests</t>
  </si>
  <si>
    <t>Parish endowment income</t>
  </si>
  <si>
    <t>Gain on sale of securities</t>
  </si>
  <si>
    <t>Total other revenue</t>
  </si>
  <si>
    <t>5-TOTAL ASSESSABLE REVENUE</t>
  </si>
  <si>
    <t>6-NON-OPERATING REVENUE-</t>
  </si>
  <si>
    <t>Special parish capital campaign (over 30%)</t>
  </si>
  <si>
    <t>Withdrawals-Diocesan Deposit &amp; Loan Fund</t>
  </si>
  <si>
    <t>Loan/Subsidy from Diocese</t>
  </si>
  <si>
    <t>Network</t>
  </si>
  <si>
    <t>Insurance refunds</t>
  </si>
  <si>
    <t>Employee taxes and other withholdings</t>
  </si>
  <si>
    <t>Gain on sale of real estate</t>
  </si>
  <si>
    <t>Even exchange checks</t>
  </si>
  <si>
    <t>Total non-operating revenue</t>
  </si>
  <si>
    <t>9-TOTAL REVENUE</t>
  </si>
  <si>
    <t>EXPENSES</t>
  </si>
  <si>
    <t>Salaries</t>
  </si>
  <si>
    <t>All</t>
  </si>
  <si>
    <t>&amp; Fringe</t>
  </si>
  <si>
    <t>Benefits</t>
  </si>
  <si>
    <t>Expenses</t>
  </si>
  <si>
    <t>Total</t>
  </si>
  <si>
    <t>10-PASTORAL SERVICE &amp; ADMIN.</t>
  </si>
  <si>
    <t>11-WORSHIP</t>
  </si>
  <si>
    <t>12-RELIGIOUS EDUCATION</t>
  </si>
  <si>
    <t>13-PARISH SCHOOL</t>
  </si>
  <si>
    <t>14-CHRISTIAN SERVICE &amp; OUTREACH</t>
  </si>
  <si>
    <t>15-RECTORY</t>
  </si>
  <si>
    <t>16-CONVENT</t>
  </si>
  <si>
    <t>17-YOUTH</t>
  </si>
  <si>
    <t>Totals</t>
  </si>
  <si>
    <t>School</t>
  </si>
  <si>
    <t>All Other</t>
  </si>
  <si>
    <t>Salaries &amp; Fringe Benefits</t>
  </si>
  <si>
    <t>Repairs &amp; Maintenance</t>
  </si>
  <si>
    <t>Contracted Services</t>
  </si>
  <si>
    <t>Utilities</t>
  </si>
  <si>
    <t>Insurance</t>
  </si>
  <si>
    <t>Supplies and other</t>
  </si>
  <si>
    <t>Total Plant Oper. &amp; Maint.</t>
  </si>
  <si>
    <t>Diocesan Assessment</t>
  </si>
  <si>
    <t>Support of Schools</t>
  </si>
  <si>
    <t>Interest</t>
  </si>
  <si>
    <t>Even Exchange Checks</t>
  </si>
  <si>
    <t>Total other expenses</t>
  </si>
  <si>
    <t>Buildings and Land</t>
  </si>
  <si>
    <t>Equipment &amp; Furniture (over $1,000)</t>
  </si>
  <si>
    <t>Vehicles</t>
  </si>
  <si>
    <t>Plant Allocation</t>
  </si>
  <si>
    <t>Payment on Loans</t>
  </si>
  <si>
    <t>Total capital expenses</t>
  </si>
  <si>
    <t>Total transfers</t>
  </si>
  <si>
    <t>BALANCE SHEET</t>
  </si>
  <si>
    <t>ASSETS</t>
  </si>
  <si>
    <t>CASH ACOUNTS-</t>
  </si>
  <si>
    <t>Petty Cash</t>
  </si>
  <si>
    <t>Operating checking account</t>
  </si>
  <si>
    <t>Capital campaign checking account</t>
  </si>
  <si>
    <t>Charitable gaming account</t>
  </si>
  <si>
    <t xml:space="preserve">Auxiliary activities accounts </t>
  </si>
  <si>
    <t>Savings accounts</t>
  </si>
  <si>
    <t>Certificates of deposit</t>
  </si>
  <si>
    <t>Total cash</t>
  </si>
  <si>
    <t>(a)</t>
  </si>
  <si>
    <t>INVESTMENTS-</t>
  </si>
  <si>
    <t xml:space="preserve">Deposits in Diocesan Deposit and Loan Fund </t>
  </si>
  <si>
    <t>Total Investments</t>
  </si>
  <si>
    <t>(b)</t>
  </si>
  <si>
    <t>ACCOUNTS RECEIVABLE</t>
  </si>
  <si>
    <t>(c)</t>
  </si>
  <si>
    <t>OTHER ASSETS-(list)</t>
  </si>
  <si>
    <t>Total other assets</t>
  </si>
  <si>
    <t>(d)</t>
  </si>
  <si>
    <t>TOTAL ASSETS (a+b+c+d)</t>
  </si>
  <si>
    <t>(e)</t>
  </si>
  <si>
    <t>LIABILITIES AND FUND BALANCE</t>
  </si>
  <si>
    <t>LIABILITIES-</t>
  </si>
  <si>
    <t>Accounts payable</t>
  </si>
  <si>
    <t>Salaries payable</t>
  </si>
  <si>
    <t>Diocesan assessment payable</t>
  </si>
  <si>
    <t>Interest payable</t>
  </si>
  <si>
    <t>Diocesan loans payable</t>
  </si>
  <si>
    <t>Restricted funds on hand</t>
  </si>
  <si>
    <t>Total  liabilities</t>
  </si>
  <si>
    <t>(f)</t>
  </si>
  <si>
    <t>FUND BALANCES</t>
  </si>
  <si>
    <t>(g)</t>
  </si>
  <si>
    <t>(h)</t>
  </si>
  <si>
    <t>(i)</t>
  </si>
  <si>
    <t>(k)</t>
  </si>
  <si>
    <t>Note-line e must equal line k</t>
  </si>
  <si>
    <t>DETAIL SCHEDULES</t>
  </si>
  <si>
    <t>Name of Bank</t>
  </si>
  <si>
    <t>Name of account</t>
  </si>
  <si>
    <t>Petty cash</t>
  </si>
  <si>
    <t>(This amount agrees with line (a) page 4)</t>
  </si>
  <si>
    <t>TOTAL</t>
  </si>
  <si>
    <t>Description</t>
  </si>
  <si>
    <t xml:space="preserve"> </t>
  </si>
  <si>
    <t>Deposits in Diocesan Deposit and Loan Fund</t>
  </si>
  <si>
    <t>(This amount agrees with line (b) page 4)</t>
  </si>
  <si>
    <t xml:space="preserve">Balance </t>
  </si>
  <si>
    <t>New</t>
  </si>
  <si>
    <t>Loan</t>
  </si>
  <si>
    <t>Payable to:</t>
  </si>
  <si>
    <t>Loans</t>
  </si>
  <si>
    <t>Repayments</t>
  </si>
  <si>
    <t>Diocesan loan</t>
  </si>
  <si>
    <t>Total of schedule 3 and 4</t>
  </si>
  <si>
    <t>(This amount agrees with line (f) page 4)</t>
  </si>
  <si>
    <t>Amount</t>
  </si>
  <si>
    <t>Collected</t>
  </si>
  <si>
    <t>Remitted</t>
  </si>
  <si>
    <t>Collection for International Needs</t>
  </si>
  <si>
    <t>Collection for Domestic Needs</t>
  </si>
  <si>
    <t>Education of Seminarians</t>
  </si>
  <si>
    <t>Operation Rice Bowl</t>
  </si>
  <si>
    <t>Religious Retirement</t>
  </si>
  <si>
    <t>Opportunities for Life</t>
  </si>
  <si>
    <t>with line 8, page2.)</t>
  </si>
  <si>
    <t>with line 20, page3.)</t>
  </si>
  <si>
    <t>Pg. 2</t>
  </si>
  <si>
    <t>Pg. 3</t>
  </si>
  <si>
    <t>Pg. 4</t>
  </si>
  <si>
    <t>Pg. 5</t>
  </si>
  <si>
    <t>Pg. 6</t>
  </si>
  <si>
    <t>School assessment payable</t>
  </si>
  <si>
    <t>(Enter Church Name)</t>
  </si>
  <si>
    <t>(Enter City, ST)</t>
  </si>
  <si>
    <t>(Date)</t>
  </si>
  <si>
    <t>Other (describe):</t>
  </si>
  <si>
    <t>Withdrawals-Describe:</t>
  </si>
  <si>
    <t>(Less Expenses)</t>
  </si>
  <si>
    <t>Fund Raising Events</t>
  </si>
  <si>
    <t>Other-Describe:</t>
  </si>
  <si>
    <t>Other checking-Describe:</t>
  </si>
  <si>
    <t>Loans-Describe:</t>
  </si>
  <si>
    <t>TO</t>
  </si>
  <si>
    <t>End of Year</t>
  </si>
  <si>
    <t>Beginning of Year</t>
  </si>
  <si>
    <t>Date Received:</t>
  </si>
  <si>
    <t>Date Reveiwed:</t>
  </si>
  <si>
    <t>Holy Father (Peters Pence)</t>
  </si>
  <si>
    <t>Diocese of Covington</t>
  </si>
  <si>
    <t>Diocesan Assessment &amp; Secondary School Fund Worksheet</t>
  </si>
  <si>
    <t>j</t>
  </si>
  <si>
    <t>k</t>
  </si>
  <si>
    <t>l</t>
  </si>
  <si>
    <t>m</t>
  </si>
  <si>
    <t>n</t>
  </si>
  <si>
    <t>Assessment of line 4 @:</t>
  </si>
  <si>
    <r>
      <t xml:space="preserve">A check made payable to the </t>
    </r>
    <r>
      <rPr>
        <b/>
        <sz val="10"/>
        <rFont val="Arial"/>
        <family val="2"/>
      </rPr>
      <t>Diocese of Covington</t>
    </r>
    <r>
      <rPr>
        <sz val="10"/>
        <rFont val="Arial"/>
        <family val="2"/>
      </rPr>
      <t xml:space="preserve"> for the amount</t>
    </r>
  </si>
  <si>
    <t>Total amount due to the Secondary School Fund, paid in</t>
  </si>
  <si>
    <t>First Installment to the Secondary School Fund is due</t>
  </si>
  <si>
    <t>o</t>
  </si>
  <si>
    <t>p</t>
  </si>
  <si>
    <t>Date</t>
  </si>
  <si>
    <t>(Enter Street Address)</t>
  </si>
  <si>
    <t>(Enter County)</t>
  </si>
  <si>
    <t>County</t>
  </si>
  <si>
    <t>Address</t>
  </si>
  <si>
    <t>City, ST</t>
  </si>
  <si>
    <t>Kenton</t>
  </si>
  <si>
    <t>Carroll</t>
  </si>
  <si>
    <t>Campbell</t>
  </si>
  <si>
    <t>Boone</t>
  </si>
  <si>
    <t>NOTE:</t>
  </si>
  <si>
    <t>Amounts above should agree in total.  If they do not, please provide an explanation</t>
  </si>
  <si>
    <t>in addition to the Diocesan Assessment and Secondary School Fund (if applicable).</t>
  </si>
  <si>
    <t>Harrison</t>
  </si>
  <si>
    <t>Mason</t>
  </si>
  <si>
    <t>Parish Finance Council Confirmation</t>
  </si>
  <si>
    <t>Councilmember Name</t>
  </si>
  <si>
    <t>Persons listed above are members of our Parish Finance Council for the current year at:</t>
  </si>
  <si>
    <t>(Name of Parish)</t>
  </si>
  <si>
    <t>(Location)</t>
  </si>
  <si>
    <t>(Signature of Pastor / Administrator)</t>
  </si>
  <si>
    <t>This form must be completed and returned with the financial report.</t>
  </si>
  <si>
    <t>Lewis</t>
  </si>
  <si>
    <t>Bracken</t>
  </si>
  <si>
    <t>Fleming</t>
  </si>
  <si>
    <t>Gallatin</t>
  </si>
  <si>
    <t>Pendleton</t>
  </si>
  <si>
    <t>Grant</t>
  </si>
  <si>
    <t>Loan/Subsidy-Describe:</t>
  </si>
  <si>
    <t>Interest - Deposit &amp; Loan Fund</t>
  </si>
  <si>
    <t>Select Parish from Drop Down List</t>
  </si>
  <si>
    <t>Secondary School Fund Assessment</t>
  </si>
  <si>
    <t>q</t>
  </si>
  <si>
    <t>r</t>
  </si>
  <si>
    <t>Pastor Signature</t>
  </si>
  <si>
    <r>
      <rPr>
        <i/>
        <sz val="10"/>
        <rFont val="Arial"/>
        <family val="2"/>
      </rPr>
      <t>Less:</t>
    </r>
    <r>
      <rPr>
        <sz val="10"/>
        <rFont val="Arial"/>
        <family val="2"/>
      </rPr>
      <t xml:space="preserve"> Amount paid ($2,500) to Orders for Retirement due for</t>
    </r>
  </si>
  <si>
    <r>
      <rPr>
        <i/>
        <sz val="10"/>
        <rFont val="Arial"/>
        <family val="2"/>
      </rPr>
      <t>Less:</t>
    </r>
    <r>
      <rPr>
        <sz val="10"/>
        <rFont val="Arial"/>
        <family val="2"/>
      </rPr>
      <t xml:space="preserve">  Amount due to the Secondary School Fund</t>
    </r>
  </si>
  <si>
    <r>
      <t xml:space="preserve">Extern Priests. </t>
    </r>
    <r>
      <rPr>
        <b/>
        <sz val="10"/>
        <rFont val="Arial"/>
        <family val="2"/>
      </rPr>
      <t xml:space="preserve">Manually enter </t>
    </r>
    <r>
      <rPr>
        <b/>
        <u/>
        <sz val="10"/>
        <rFont val="Arial"/>
        <family val="2"/>
      </rPr>
      <t>ONLY</t>
    </r>
    <r>
      <rPr>
        <b/>
        <sz val="10"/>
        <rFont val="Arial"/>
        <family val="2"/>
      </rPr>
      <t xml:space="preserve"> if actually paid.</t>
    </r>
  </si>
  <si>
    <t>DETAIL SCHEDULES (continued)</t>
  </si>
  <si>
    <t>on line 2 for Kenton, Campbell, Boone &amp; Mason Co. parishes)</t>
  </si>
  <si>
    <t>Owen</t>
  </si>
  <si>
    <t>Missionary Coop Collection</t>
  </si>
  <si>
    <r>
      <t xml:space="preserve">A check made payable to the </t>
    </r>
    <r>
      <rPr>
        <b/>
        <u/>
        <sz val="10"/>
        <rFont val="Arial"/>
        <family val="2"/>
      </rPr>
      <t>Secondary School Fund</t>
    </r>
    <r>
      <rPr>
        <b/>
        <sz val="10"/>
        <rFont val="Arial"/>
        <family val="2"/>
      </rPr>
      <t xml:space="preserve"> in the amount</t>
    </r>
  </si>
  <si>
    <t>Deposits in Diocesan Pooled Investment Fund</t>
  </si>
  <si>
    <t>School Tuition</t>
  </si>
  <si>
    <t>Balance for Diocesan Assessment (line 1 minus line 2)</t>
  </si>
  <si>
    <t>NET Assessment Due from Parish (Line 4 minus line 5 &amp; line 6)</t>
  </si>
  <si>
    <t>with the filing of this report in the amount of 25% of line 8:</t>
  </si>
  <si>
    <t>Assessable Receipts (line 5 of report)</t>
  </si>
  <si>
    <r>
      <t xml:space="preserve">Do </t>
    </r>
    <r>
      <rPr>
        <b/>
        <i/>
        <u/>
        <sz val="10"/>
        <rFont val="Helv"/>
      </rPr>
      <t>not</t>
    </r>
    <r>
      <rPr>
        <i/>
        <sz val="10"/>
        <rFont val="Helv"/>
      </rPr>
      <t xml:space="preserve"> include Messenger collections on this schedule, as those collections stay with the Parish.</t>
    </r>
  </si>
  <si>
    <t>Pg. 7</t>
  </si>
  <si>
    <t>Grand Total</t>
  </si>
  <si>
    <t>with line 7, page2.)</t>
  </si>
  <si>
    <t>(Total must agree</t>
  </si>
  <si>
    <r>
      <rPr>
        <b/>
        <sz val="10"/>
        <rFont val="Helv"/>
      </rPr>
      <t>NOTE:</t>
    </r>
    <r>
      <rPr>
        <sz val="10"/>
        <rFont val="Helv"/>
      </rPr>
      <t xml:space="preserve">  All 'Special Collections' require the written approval of the Bishop.  Such approval</t>
    </r>
  </si>
  <si>
    <t xml:space="preserve"> must be attached to this report.  See "Parish Assessment" policy for more information.</t>
  </si>
  <si>
    <t>Donation Descriptions</t>
  </si>
  <si>
    <t>8-DIOCESAN COLLECTIONS (total from Schedule 6)</t>
  </si>
  <si>
    <t>7-RESTRICTED FUNDS (total from Schedule 5)</t>
  </si>
  <si>
    <t>SCHEDULE 1 - Checking and savings accounts, certificates of deposit  and other cash equivalents</t>
  </si>
  <si>
    <t>SCHEDULE 2 - Investments(Diocesan Deposit &amp; Loan Fund, Endowment accounts, Stocks, Bonds, etc.)</t>
  </si>
  <si>
    <t>SCHEDULE 3 - Parish Loans</t>
  </si>
  <si>
    <t>SCHEDULE 4 - Amounts payable-owed but unpaid at June 30 (vendors,salaries,assessments, interest, etc.)</t>
  </si>
  <si>
    <t>SCHEDULE 5 - Restricted Donations</t>
  </si>
  <si>
    <t>SCHEDULE 6 - Diocesan Collections</t>
  </si>
  <si>
    <t>{Describe donation}</t>
  </si>
  <si>
    <t>`</t>
  </si>
  <si>
    <t>Pg. 8</t>
  </si>
  <si>
    <t>Purpose</t>
  </si>
  <si>
    <t>Check Signer(s)</t>
  </si>
  <si>
    <t>Organization Name /</t>
  </si>
  <si>
    <t>Frequency of Reporting</t>
  </si>
  <si>
    <t>SCHEDULE 7 - Parish Organizations (not included in this report) *</t>
  </si>
  <si>
    <t>Attached additional sheets, if necessary.</t>
  </si>
  <si>
    <r>
      <rPr>
        <b/>
        <sz val="10"/>
        <rFont val="Helv"/>
      </rPr>
      <t>* NOTE:</t>
    </r>
    <r>
      <rPr>
        <sz val="10"/>
        <rFont val="Helv"/>
      </rPr>
      <t xml:space="preserve">  A parish organization is defined as any organization operating in the name</t>
    </r>
  </si>
  <si>
    <t>of the parish, uses the parish name in their name, raises funds for the parish/school, or</t>
  </si>
  <si>
    <t>Reporting to Parish ** /</t>
  </si>
  <si>
    <t>Books Kept By /</t>
  </si>
  <si>
    <r>
      <rPr>
        <b/>
        <sz val="10"/>
        <rFont val="Helv"/>
      </rPr>
      <t>**</t>
    </r>
    <r>
      <rPr>
        <sz val="10"/>
        <rFont val="Helv"/>
      </rPr>
      <t xml:space="preserve"> - Describe the report(s) that are supplied to the Parish; e.g. balance sheet, income statement, expense listing, etc.</t>
    </r>
  </si>
  <si>
    <t>All Saints Catholic Church</t>
  </si>
  <si>
    <t>Blessed Sacrament Catholic Church</t>
  </si>
  <si>
    <t>2409 Dixie Highway</t>
  </si>
  <si>
    <t>Ft. Mitchell, KY  41017-2993</t>
  </si>
  <si>
    <t>Cathedral Basilica of the Assumption</t>
  </si>
  <si>
    <t>1140 Madison Avenue</t>
  </si>
  <si>
    <t>Covington, KY  41011-3116</t>
  </si>
  <si>
    <t>Cristo Rey Catholic Church</t>
  </si>
  <si>
    <t>Divine Mercy Catholic Church</t>
  </si>
  <si>
    <t>318 Division Street</t>
  </si>
  <si>
    <t>Bellevue, KY  41073-1104</t>
  </si>
  <si>
    <t>Holy Cross Catholic Church</t>
  </si>
  <si>
    <t>3612 Church Street</t>
  </si>
  <si>
    <t>Covington, KY  41015-1431</t>
  </si>
  <si>
    <t>Holy Redeemer Catholic Church</t>
  </si>
  <si>
    <t>Holy Spirit Catholic Church</t>
  </si>
  <si>
    <t>825 Washington Avenue</t>
  </si>
  <si>
    <t>Newport, KY  41071-1999</t>
  </si>
  <si>
    <t>Immaculate Heart of Mary Catholic Church</t>
  </si>
  <si>
    <t>5876 Veterans Way</t>
  </si>
  <si>
    <t>Burlington, KY  41005-8824</t>
  </si>
  <si>
    <t>Mary, Queen of Heaven Catholic Church</t>
  </si>
  <si>
    <t>1150 Donaldson Road</t>
  </si>
  <si>
    <t>Erlanger, KY  41018-1048</t>
  </si>
  <si>
    <t>Mother of God Catholic Church</t>
  </si>
  <si>
    <t>119 West Sixth Street</t>
  </si>
  <si>
    <t>Covington, KY  41011-1409</t>
  </si>
  <si>
    <t>Our Savior Catholic Church</t>
  </si>
  <si>
    <t>246 East Tenth Street</t>
  </si>
  <si>
    <t>Covington, KY  41011-3026</t>
  </si>
  <si>
    <t>Our Lady of Lourdes Catholic Church</t>
  </si>
  <si>
    <t>St. Agnes Catholic Church</t>
  </si>
  <si>
    <t>1680 Dixie Highway</t>
  </si>
  <si>
    <t>Ft. Wright, KY  41011-2779</t>
  </si>
  <si>
    <t>St. Ann Mission</t>
  </si>
  <si>
    <t>St. Anthony Catholic Church</t>
  </si>
  <si>
    <t>485 Grand Avenue</t>
  </si>
  <si>
    <t>Covington, KY  41015-1919</t>
  </si>
  <si>
    <t>215 East Fourth Street</t>
  </si>
  <si>
    <t>Augusta, KY  41002-1117</t>
  </si>
  <si>
    <t>St. Barbara Catholic Church</t>
  </si>
  <si>
    <t>4042 Turkeyfoot Road</t>
  </si>
  <si>
    <t>Erlanger, KY  41018-2921</t>
  </si>
  <si>
    <t>St. Benedict Catholic Church</t>
  </si>
  <si>
    <t>338 East 17th Street</t>
  </si>
  <si>
    <t>Covington, KY  41014-1397</t>
  </si>
  <si>
    <t>St. Bernard Catholic Church</t>
  </si>
  <si>
    <t>401 Berry Street</t>
  </si>
  <si>
    <t>Dayton, KY  41074-1196</t>
  </si>
  <si>
    <t>Sts. Boniface &amp; James Catholic Church</t>
  </si>
  <si>
    <t>304 Oak Street</t>
  </si>
  <si>
    <t>Ludlow, KY  41016-1417</t>
  </si>
  <si>
    <t>St. Catherine of Siena Catholic Church</t>
  </si>
  <si>
    <t>1803 N. Ft. Thomas Avenue</t>
  </si>
  <si>
    <t>Ft. Thomas, KY  41075-1170</t>
  </si>
  <si>
    <t>St. Cecilia Catholic Church</t>
  </si>
  <si>
    <t>5313 Madison Pike</t>
  </si>
  <si>
    <t>Independence, KY  41051-8611</t>
  </si>
  <si>
    <t>St. Charles Borromeo Catholic Church</t>
  </si>
  <si>
    <t>211 Mt. Carmel Avenue</t>
  </si>
  <si>
    <t>Flemingsburg, KY  41041-1315</t>
  </si>
  <si>
    <t>St. Edward Catholic Church</t>
  </si>
  <si>
    <t>107 North Walnut Street</t>
  </si>
  <si>
    <t>Cynthiana, KY  41031-1225</t>
  </si>
  <si>
    <t>St. Edward Mission</t>
  </si>
  <si>
    <t>PO Box  495</t>
  </si>
  <si>
    <t>Warsaw, KY  41095-0495</t>
  </si>
  <si>
    <t>St. Francis Xavier Catholic Church</t>
  </si>
  <si>
    <t>202 West Second Street</t>
  </si>
  <si>
    <t>Falmouth, KY  41040-1118</t>
  </si>
  <si>
    <t>St. Henry Catholic Church</t>
  </si>
  <si>
    <t>3813 Dixie Highway</t>
  </si>
  <si>
    <t>Elsmere, KY  41018-1809</t>
  </si>
  <si>
    <t>St. James Catholic Church</t>
  </si>
  <si>
    <t>122 Garrett Avenue</t>
  </si>
  <si>
    <t>Brooksville, KY  41004-8202</t>
  </si>
  <si>
    <t>St. James Mission</t>
  </si>
  <si>
    <t>110 East Third Street</t>
  </si>
  <si>
    <t>Maysville, KY  41056-0248</t>
  </si>
  <si>
    <t>503 Fifth Street</t>
  </si>
  <si>
    <t>Carrollton, KY  41008-1203</t>
  </si>
  <si>
    <t>627 Pike Street</t>
  </si>
  <si>
    <t>Covington, KY  41011-2148</t>
  </si>
  <si>
    <t>St. John Mission</t>
  </si>
  <si>
    <t>6 Church Street</t>
  </si>
  <si>
    <t>Williamstown, KY  41097-9454</t>
  </si>
  <si>
    <t>St. John the Baptist Catholic Church</t>
  </si>
  <si>
    <t>1307 Johns Hill Road</t>
  </si>
  <si>
    <t>Wilder, KY  41076-9762</t>
  </si>
  <si>
    <t>6833 Four Mile Road</t>
  </si>
  <si>
    <t>Camp Springs, KY  41059-9746</t>
  </si>
  <si>
    <t>4011 Alexandria Pike</t>
  </si>
  <si>
    <t>Cold Spring, KY  41076-1825</t>
  </si>
  <si>
    <t>2470 Lorraine Court</t>
  </si>
  <si>
    <t>Crescent Springs, KY  41017-1406</t>
  </si>
  <si>
    <t>PO Box 485</t>
  </si>
  <si>
    <t>St. Mary of the Assumption Catholic Church</t>
  </si>
  <si>
    <t>8246 East Main Street</t>
  </si>
  <si>
    <t>Alexandria, KY  41001-1394</t>
  </si>
  <si>
    <t>St. Matthew Catholic Church</t>
  </si>
  <si>
    <t>13782 Decoursey Pike</t>
  </si>
  <si>
    <t>Morning View, KY  41063</t>
  </si>
  <si>
    <t>3285 Mills Road</t>
  </si>
  <si>
    <t>Taylor Mill, KY  41015-2480</t>
  </si>
  <si>
    <t>St. Paul Catholic Church</t>
  </si>
  <si>
    <t>Sts. Peter &amp; Paul Catholic Church</t>
  </si>
  <si>
    <t>2162 California Crossroads</t>
  </si>
  <si>
    <t>California, KY  41007-9713</t>
  </si>
  <si>
    <t>St. Philip Catholic Church</t>
  </si>
  <si>
    <t>1402 Mary Ingles Highway</t>
  </si>
  <si>
    <t>Melbourne, KY  41059-9701</t>
  </si>
  <si>
    <t>St. Pius X Catholic Church</t>
  </si>
  <si>
    <t>348 Dudley Road</t>
  </si>
  <si>
    <t>Edgewood, KY  41017-2698</t>
  </si>
  <si>
    <t>St. Rose of Lima Catholic Church</t>
  </si>
  <si>
    <t>St. Therese Catholic Church</t>
  </si>
  <si>
    <t>11 Temple Place</t>
  </si>
  <si>
    <t>Southgate, KY  41071-3133</t>
  </si>
  <si>
    <t>St. Thomas Catholic Church</t>
  </si>
  <si>
    <t>26 East Villa Place</t>
  </si>
  <si>
    <t>Ft. Thomas, KY  41075-2223</t>
  </si>
  <si>
    <t>St. Timothy Catholic Church</t>
  </si>
  <si>
    <t>10272 Highway 42</t>
  </si>
  <si>
    <t>Union, KY  41091-0120</t>
  </si>
  <si>
    <t>St. William Catholic Church</t>
  </si>
  <si>
    <t>Church of the Transfiguration Mission</t>
  </si>
  <si>
    <t>supports the parish/school operations in any manner.</t>
  </si>
  <si>
    <t>DPAA Rebate</t>
  </si>
  <si>
    <t>Messenger Subscriptions</t>
  </si>
  <si>
    <t>Pre-School/Kindergarten Tuition</t>
  </si>
  <si>
    <t>School Fees</t>
  </si>
  <si>
    <t>Check here if no such parish organizations exist.</t>
  </si>
  <si>
    <t>1 Beatrice Street</t>
  </si>
  <si>
    <t>Walton, KY  41094</t>
  </si>
  <si>
    <t>25 Cavalier Boulevard</t>
  </si>
  <si>
    <t>Florence, KY 41042-1684</t>
  </si>
  <si>
    <r>
      <t xml:space="preserve">shown on </t>
    </r>
    <r>
      <rPr>
        <b/>
        <u/>
        <sz val="10"/>
        <rFont val="Arial"/>
        <family val="2"/>
      </rPr>
      <t>line 9</t>
    </r>
    <r>
      <rPr>
        <b/>
        <sz val="10"/>
        <rFont val="Arial"/>
        <family val="2"/>
      </rPr>
      <t xml:space="preserve"> above should be submitted with the report.</t>
    </r>
  </si>
  <si>
    <r>
      <t xml:space="preserve">shown on </t>
    </r>
    <r>
      <rPr>
        <b/>
        <u/>
        <sz val="10"/>
        <rFont val="Arial"/>
        <family val="2"/>
      </rPr>
      <t>line 7</t>
    </r>
    <r>
      <rPr>
        <sz val="10"/>
        <rFont val="Arial"/>
        <family val="2"/>
      </rPr>
      <t xml:space="preserve"> should be enclosed with the financial report for the parish</t>
    </r>
  </si>
  <si>
    <r>
      <t xml:space="preserve">(calculated as 5% of </t>
    </r>
    <r>
      <rPr>
        <sz val="10"/>
        <rFont val="Arial"/>
        <family val="2"/>
      </rPr>
      <t>assessable receipts indicated above</t>
    </r>
  </si>
  <si>
    <t>Please do not staple</t>
  </si>
  <si>
    <t>Ck #:</t>
  </si>
  <si>
    <t>Amount:</t>
  </si>
  <si>
    <t>$</t>
  </si>
  <si>
    <t>FINANCE OFFICE USE:</t>
  </si>
  <si>
    <t>Sunday and Holy Day collections</t>
  </si>
  <si>
    <t xml:space="preserve">Check here if all parish organizations' finances are included on the </t>
  </si>
  <si>
    <t>Income Statement/Balance Sheeet of this report.</t>
  </si>
  <si>
    <t>Assessment Check Rec'd</t>
  </si>
  <si>
    <t>SSF Check Rec'd</t>
  </si>
  <si>
    <t>413 West 19th Street</t>
  </si>
  <si>
    <t>Covington, KY  41014</t>
  </si>
  <si>
    <t>PO Box 366</t>
  </si>
  <si>
    <t>Florence, KY 41022</t>
  </si>
  <si>
    <t>01-300-4010</t>
  </si>
  <si>
    <t>60-300-4101</t>
  </si>
  <si>
    <t>Pastor</t>
  </si>
  <si>
    <t>Rev. Matthew A. Cushing</t>
  </si>
  <si>
    <t>Rev. Damian J. Hils</t>
  </si>
  <si>
    <t>Rev. Martin J. Pitstick</t>
  </si>
  <si>
    <t>Rev. Msgr. William F. Cleves</t>
  </si>
  <si>
    <t>Rev. Msgr. Dominic K. Fosu</t>
  </si>
  <si>
    <t>Rev. Kevin J. Kahmann</t>
  </si>
  <si>
    <t>Rev. Michael E. Comer</t>
  </si>
  <si>
    <t>Rev. Ivan P. Kalamuzi</t>
  </si>
  <si>
    <t>Rev. Joseph C. Shelton</t>
  </si>
  <si>
    <t>Very Rev. Daniel L. Schomaker</t>
  </si>
  <si>
    <t>Rev. John J. Sterling</t>
  </si>
  <si>
    <t>Rev. Lawrence A. Schaeper</t>
  </si>
  <si>
    <t>Rev. Stephen M. Bankemper</t>
  </si>
  <si>
    <t>Rev. Harry A. Settle</t>
  </si>
  <si>
    <t>Rev. Phillip W. DeVous</t>
  </si>
  <si>
    <t>Rev. Niby Kannai</t>
  </si>
  <si>
    <t>Rev. Michael D. Barth</t>
  </si>
  <si>
    <t>Rev. Thomas F. Picchioni</t>
  </si>
  <si>
    <t>Rev. Benton M. Clift</t>
  </si>
  <si>
    <t>Rev. Eric L. Boelscher</t>
  </si>
  <si>
    <t>Rev. Joseph A. Gallenstein</t>
  </si>
  <si>
    <t>Rev. Jeffrey D. Von Lehmen</t>
  </si>
  <si>
    <t>Rev. Jason M. Bertke</t>
  </si>
  <si>
    <t>Rev. Robert A. Rottgers</t>
  </si>
  <si>
    <t>Rev. Baiju Kidaagen</t>
  </si>
  <si>
    <t>Rev. V. Ross Kelsch</t>
  </si>
  <si>
    <t>Rev. Richard G. Bolte</t>
  </si>
  <si>
    <t>Net Surplus / (Deficit) (Page 3; line 99)</t>
  </si>
  <si>
    <t>Fund balances-end of year (g+h)</t>
  </si>
  <si>
    <t>TOTAL LIABILITIES AND FUND BALANCES (f+i)</t>
  </si>
  <si>
    <r>
      <t xml:space="preserve">(Only include </t>
    </r>
    <r>
      <rPr>
        <b/>
        <i/>
        <u/>
        <sz val="10"/>
        <rFont val="Arial"/>
        <family val="2"/>
      </rPr>
      <t>quarterly</t>
    </r>
    <r>
      <rPr>
        <b/>
        <i/>
        <sz val="10"/>
        <rFont val="Arial"/>
        <family val="2"/>
      </rPr>
      <t xml:space="preserve"> payments; Do </t>
    </r>
    <r>
      <rPr>
        <b/>
        <i/>
        <u/>
        <sz val="10"/>
        <rFont val="Arial"/>
        <family val="2"/>
      </rPr>
      <t>NOT</t>
    </r>
    <r>
      <rPr>
        <b/>
        <i/>
        <sz val="10"/>
        <rFont val="Arial"/>
        <family val="2"/>
      </rPr>
      <t xml:space="preserve"> include</t>
    </r>
  </si>
  <si>
    <t>payments/refunds from last year's annual report)</t>
  </si>
  <si>
    <t>Quarterly prepayment amounts billed and paid</t>
  </si>
  <si>
    <t>Fund balance - beginning of year</t>
  </si>
  <si>
    <t>from last years' report; end of year fund balance)</t>
  </si>
  <si>
    <t>(Report Preparer Signature)</t>
  </si>
  <si>
    <r>
      <t xml:space="preserve">for the difference.  Any monies due the Diocese </t>
    </r>
    <r>
      <rPr>
        <b/>
        <u/>
        <sz val="10"/>
        <rFont val="Helv"/>
      </rPr>
      <t>are to be remitted with this report</t>
    </r>
  </si>
  <si>
    <t>(attach detailed schedule if more than one item)</t>
  </si>
  <si>
    <t xml:space="preserve">18-PLANT OPERATION &amp; MAINT. </t>
  </si>
  <si>
    <t>19-OTHER EXPENSES</t>
  </si>
  <si>
    <t>20-CAPITAL EXPENSES</t>
  </si>
  <si>
    <t>21-DIOCESAN COLLECTIONS REMITTED (from Schedule 6)</t>
  </si>
  <si>
    <t>22-TRANSFER OF FUNDS</t>
  </si>
  <si>
    <t>23-TOTAL EXPENSES</t>
  </si>
  <si>
    <t>99-NET SURPLUS / DEFICIT</t>
  </si>
  <si>
    <t>1268 Parkway Avenue</t>
  </si>
  <si>
    <t>Covington, KY  41011-1060</t>
  </si>
  <si>
    <t>Rev. Ryan L. Maher</t>
  </si>
  <si>
    <t>Rev. Augustine K. Aidoo</t>
  </si>
  <si>
    <t>Very Rev. Mark A. Keene, VG</t>
  </si>
  <si>
    <t>Rev. Aby Thampi</t>
  </si>
  <si>
    <t>Rev. A. Conor Kunath</t>
  </si>
  <si>
    <t>Rev. Michael T. Grady</t>
  </si>
  <si>
    <t>St. Augustine Catholic Church (Augusta)</t>
  </si>
  <si>
    <t>St. Augustine Catholic Church (Covington)</t>
  </si>
  <si>
    <t>St. John the Evangelist Catholic Church (Carrollton)</t>
  </si>
  <si>
    <t>St. John the Evangelist Catholic Church (Covington)</t>
  </si>
  <si>
    <t>St. Joseph Catholic Church (Camp Springs)</t>
  </si>
  <si>
    <t>St. Joseph Catholic Church (Cold Spring)</t>
  </si>
  <si>
    <t>St. Joseph Catholic Church (Crescent Springs)</t>
  </si>
  <si>
    <t>St. Joseph Catholic Church (Warsaw)</t>
  </si>
  <si>
    <t>St. Patrick Catholic Church (Maysville)</t>
  </si>
  <si>
    <t>Rev. Trinity P. Knight</t>
  </si>
  <si>
    <t>Rev. James P. Schaeper</t>
  </si>
  <si>
    <t>St. Patrick Catholic Church (Talylor Mill)</t>
  </si>
  <si>
    <t>Exempt portion of Giving Tuesday Collection</t>
  </si>
  <si>
    <t>239 KY 59</t>
  </si>
  <si>
    <t>Vanceburg, KY  41179</t>
  </si>
  <si>
    <t>Rev. Roberto Becerra</t>
  </si>
  <si>
    <t>Rev. Joseph C. Rielage</t>
  </si>
  <si>
    <t>Very Rev. Britton C. Hennessey</t>
  </si>
  <si>
    <t>Rev. Michael A. Black</t>
  </si>
  <si>
    <t>Very Rev. Ryan L. Stenger</t>
  </si>
  <si>
    <t>Rev. Andrew L. Young</t>
  </si>
  <si>
    <t>Rev. Joshua Lange</t>
  </si>
  <si>
    <t>Rev. Msgr. Gerald A. Reinersman</t>
  </si>
  <si>
    <t>I, the undersigned representative of the Parish, hereby certify that I have reviewed, understood, and</t>
  </si>
  <si>
    <t>can and will advise the Pastor/Parochial Administrator, his staff, and the Finance Council regarding</t>
  </si>
  <si>
    <t>full compliance with the financial policies and procedures of the Diocese of Covington</t>
  </si>
  <si>
    <t>Signature</t>
  </si>
  <si>
    <t xml:space="preserve">Name and Title </t>
  </si>
  <si>
    <t>(e.g., Pastor, Business Manager, Chair of Finance Council)</t>
  </si>
  <si>
    <t xml:space="preserve">PARISH REPRESENTATION OF REVIEW AND UNDERSTANDING </t>
  </si>
  <si>
    <t>OF DIOCESAN FINANCIAL  POLICIES AND PROCEDURES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</si>
</sst>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%"/>
    <numFmt numFmtId="166" formatCode="_(&quot;$&quot;* #,##0_);_(&quot;$&quot;* \(#,##0\);_(&quot;$&quot;* &quot;-&quot;??_);_(@_)"/>
    <numFmt numFmtId="167" formatCode="_(* #,##0_);_(* \(#,##0\);_(* &quot;-&quot;??_);_(@_)"/>
  </numFmts>
  <fonts count="35" x14ac:knownFonts="1">
    <font>
      <sz val="10"/>
      <name val="Helv"/>
    </font>
    <font>
      <b/>
      <sz val="10"/>
      <name val="Helv"/>
    </font>
    <font>
      <i/>
      <sz val="10"/>
      <name val="Helv"/>
    </font>
    <font>
      <u/>
      <sz val="10"/>
      <name val="Helv"/>
    </font>
    <font>
      <sz val="10"/>
      <name val="Arial"/>
      <family val="2"/>
    </font>
    <font>
      <b/>
      <sz val="16"/>
      <name val="Helv"/>
    </font>
    <font>
      <sz val="16"/>
      <name val="Helv"/>
    </font>
    <font>
      <sz val="8"/>
      <name val="Helv"/>
    </font>
    <font>
      <b/>
      <sz val="12"/>
      <name val="Helv"/>
    </font>
    <font>
      <b/>
      <u/>
      <sz val="10"/>
      <name val="Helv"/>
    </font>
    <font>
      <sz val="10"/>
      <name val="Helv"/>
    </font>
    <font>
      <sz val="10"/>
      <color indexed="12"/>
      <name val="Helv"/>
    </font>
    <font>
      <b/>
      <sz val="16"/>
      <color indexed="12"/>
      <name val="Helv"/>
    </font>
    <font>
      <b/>
      <sz val="14"/>
      <color indexed="12"/>
      <name val="Helv"/>
    </font>
    <font>
      <sz val="14"/>
      <color indexed="12"/>
      <name val="Helv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4"/>
      <name val="Wingdings 2"/>
      <family val="1"/>
      <charset val="2"/>
    </font>
    <font>
      <b/>
      <sz val="10"/>
      <name val="Arial"/>
      <family val="2"/>
    </font>
    <font>
      <b/>
      <u/>
      <sz val="12"/>
      <name val="Helv"/>
    </font>
    <font>
      <sz val="14"/>
      <name val="Arial"/>
      <family val="2"/>
    </font>
    <font>
      <sz val="10"/>
      <color indexed="12"/>
      <name val="Arial"/>
      <family val="2"/>
    </font>
    <font>
      <i/>
      <sz val="10"/>
      <name val="Arial"/>
      <family val="2"/>
    </font>
    <font>
      <b/>
      <i/>
      <u/>
      <sz val="10"/>
      <name val="Helv"/>
    </font>
    <font>
      <b/>
      <i/>
      <sz val="10"/>
      <name val="Helv"/>
    </font>
    <font>
      <sz val="9"/>
      <name val="Helv"/>
    </font>
    <font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9"/>
      <name val="Helv"/>
    </font>
    <font>
      <sz val="7"/>
      <name val="Helv"/>
    </font>
    <font>
      <b/>
      <i/>
      <sz val="11"/>
      <name val="Helv"/>
    </font>
    <font>
      <b/>
      <i/>
      <sz val="10"/>
      <name val="Arial"/>
      <family val="2"/>
    </font>
    <font>
      <b/>
      <i/>
      <u/>
      <sz val="10"/>
      <name val="Arial"/>
      <family val="2"/>
    </font>
    <font>
      <sz val="10"/>
      <name val="Wingdings 2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73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Continuous"/>
    </xf>
    <xf numFmtId="0" fontId="0" fillId="0" borderId="1" xfId="0" applyBorder="1"/>
    <xf numFmtId="0" fontId="8" fillId="0" borderId="0" xfId="0" applyFont="1" applyAlignment="1">
      <alignment horizontal="centerContinuous"/>
    </xf>
    <xf numFmtId="0" fontId="0" fillId="0" borderId="7" xfId="0" applyBorder="1"/>
    <xf numFmtId="0" fontId="1" fillId="0" borderId="0" xfId="0" applyFont="1" applyAlignment="1">
      <alignment horizontal="centerContinuous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left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0" fillId="0" borderId="12" xfId="0" applyBorder="1"/>
    <xf numFmtId="0" fontId="7" fillId="0" borderId="7" xfId="0" applyFont="1" applyBorder="1" applyAlignment="1">
      <alignment horizontal="left"/>
    </xf>
    <xf numFmtId="0" fontId="0" fillId="0" borderId="13" xfId="0" applyBorder="1"/>
    <xf numFmtId="0" fontId="8" fillId="0" borderId="0" xfId="0" applyFont="1" applyAlignment="1">
      <alignment horizontal="left"/>
    </xf>
    <xf numFmtId="0" fontId="1" fillId="0" borderId="0" xfId="0" applyFont="1"/>
    <xf numFmtId="0" fontId="8" fillId="0" borderId="0" xfId="0" applyFont="1"/>
    <xf numFmtId="0" fontId="10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0" fillId="0" borderId="0" xfId="0" quotePrefix="1" applyAlignment="1">
      <alignment horizontal="left"/>
    </xf>
    <xf numFmtId="43" fontId="0" fillId="0" borderId="0" xfId="1" applyFont="1"/>
    <xf numFmtId="0" fontId="7" fillId="0" borderId="0" xfId="0" applyFont="1" applyAlignment="1">
      <alignment horizontal="right"/>
    </xf>
    <xf numFmtId="0" fontId="11" fillId="2" borderId="1" xfId="0" applyFont="1" applyFill="1" applyBorder="1"/>
    <xf numFmtId="37" fontId="4" fillId="0" borderId="0" xfId="3" applyNumberFormat="1"/>
    <xf numFmtId="37" fontId="15" fillId="0" borderId="0" xfId="3" applyNumberFormat="1" applyFont="1"/>
    <xf numFmtId="43" fontId="4" fillId="0" borderId="0" xfId="1"/>
    <xf numFmtId="43" fontId="4" fillId="0" borderId="1" xfId="1" applyBorder="1"/>
    <xf numFmtId="37" fontId="18" fillId="0" borderId="0" xfId="3" applyNumberFormat="1" applyFont="1" applyAlignment="1">
      <alignment vertical="center"/>
    </xf>
    <xf numFmtId="10" fontId="4" fillId="0" borderId="0" xfId="4" applyNumberFormat="1" applyAlignment="1">
      <alignment horizontal="left"/>
    </xf>
    <xf numFmtId="37" fontId="4" fillId="0" borderId="7" xfId="3" applyNumberFormat="1" applyBorder="1"/>
    <xf numFmtId="43" fontId="4" fillId="0" borderId="7" xfId="1" applyBorder="1"/>
    <xf numFmtId="37" fontId="18" fillId="0" borderId="7" xfId="3" applyNumberFormat="1" applyFont="1" applyBorder="1" applyAlignment="1">
      <alignment vertical="center"/>
    </xf>
    <xf numFmtId="37" fontId="4" fillId="0" borderId="2" xfId="3" applyNumberFormat="1" applyBorder="1"/>
    <xf numFmtId="43" fontId="4" fillId="0" borderId="2" xfId="1" applyBorder="1"/>
    <xf numFmtId="37" fontId="4" fillId="0" borderId="1" xfId="3" applyNumberFormat="1" applyBorder="1"/>
    <xf numFmtId="37" fontId="19" fillId="0" borderId="0" xfId="3" applyNumberFormat="1" applyFont="1"/>
    <xf numFmtId="0" fontId="1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7" fillId="0" borderId="10" xfId="0" applyFont="1" applyBorder="1"/>
    <xf numFmtId="0" fontId="7" fillId="0" borderId="0" xfId="0" applyFont="1"/>
    <xf numFmtId="0" fontId="7" fillId="0" borderId="11" xfId="0" applyFont="1" applyBorder="1"/>
    <xf numFmtId="37" fontId="15" fillId="0" borderId="1" xfId="3" applyNumberFormat="1" applyFont="1" applyBorder="1" applyAlignment="1">
      <alignment horizontal="center"/>
    </xf>
    <xf numFmtId="37" fontId="18" fillId="0" borderId="0" xfId="3" applyNumberFormat="1" applyFont="1" applyAlignment="1">
      <alignment horizontal="centerContinuous"/>
    </xf>
    <xf numFmtId="37" fontId="4" fillId="0" borderId="0" xfId="3" applyNumberFormat="1" applyAlignment="1">
      <alignment horizontal="centerContinuous"/>
    </xf>
    <xf numFmtId="43" fontId="4" fillId="0" borderId="0" xfId="1" applyBorder="1" applyAlignment="1">
      <alignment horizontal="centerContinuous"/>
    </xf>
    <xf numFmtId="43" fontId="4" fillId="0" borderId="0" xfId="1" applyBorder="1"/>
    <xf numFmtId="43" fontId="4" fillId="0" borderId="0" xfId="1" applyAlignment="1">
      <alignment horizontal="centerContinuous"/>
    </xf>
    <xf numFmtId="37" fontId="22" fillId="0" borderId="0" xfId="3" applyNumberFormat="1" applyFont="1"/>
    <xf numFmtId="166" fontId="4" fillId="0" borderId="7" xfId="2" applyNumberFormat="1" applyBorder="1"/>
    <xf numFmtId="167" fontId="4" fillId="0" borderId="1" xfId="1" applyNumberFormat="1" applyBorder="1"/>
    <xf numFmtId="37" fontId="4" fillId="0" borderId="1" xfId="3" applyNumberFormat="1" applyBorder="1" applyAlignment="1">
      <alignment horizontal="centerContinuous"/>
    </xf>
    <xf numFmtId="43" fontId="4" fillId="0" borderId="1" xfId="1" applyBorder="1" applyAlignment="1">
      <alignment horizontal="centerContinuous"/>
    </xf>
    <xf numFmtId="37" fontId="16" fillId="0" borderId="0" xfId="3" applyNumberFormat="1" applyFont="1"/>
    <xf numFmtId="43" fontId="27" fillId="0" borderId="0" xfId="1" applyFont="1" applyBorder="1"/>
    <xf numFmtId="37" fontId="16" fillId="0" borderId="0" xfId="3" applyNumberFormat="1" applyFont="1" applyAlignment="1">
      <alignment horizontal="left" indent="3"/>
    </xf>
    <xf numFmtId="10" fontId="17" fillId="0" borderId="0" xfId="4" applyNumberFormat="1" applyFont="1" applyAlignment="1">
      <alignment horizontal="left"/>
    </xf>
    <xf numFmtId="37" fontId="4" fillId="0" borderId="0" xfId="3" quotePrefix="1" applyNumberFormat="1" applyAlignment="1">
      <alignment horizontal="left" indent="1"/>
    </xf>
    <xf numFmtId="37" fontId="4" fillId="0" borderId="0" xfId="3" applyNumberFormat="1" applyAlignment="1">
      <alignment horizontal="left" indent="1"/>
    </xf>
    <xf numFmtId="167" fontId="27" fillId="0" borderId="0" xfId="1" applyNumberFormat="1" applyFont="1" applyBorder="1"/>
    <xf numFmtId="37" fontId="15" fillId="0" borderId="0" xfId="3" applyNumberFormat="1" applyFont="1" applyAlignment="1">
      <alignment horizontal="centerContinuous"/>
    </xf>
    <xf numFmtId="37" fontId="28" fillId="0" borderId="0" xfId="3" quotePrefix="1" applyNumberFormat="1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left" indent="4"/>
    </xf>
    <xf numFmtId="0" fontId="1" fillId="0" borderId="1" xfId="0" applyFont="1" applyBorder="1"/>
    <xf numFmtId="0" fontId="1" fillId="0" borderId="1" xfId="0" applyFont="1" applyBorder="1" applyAlignment="1">
      <alignment horizontal="centerContinuous"/>
    </xf>
    <xf numFmtId="0" fontId="0" fillId="0" borderId="1" xfId="0" applyBorder="1" applyAlignment="1">
      <alignment horizontal="centerContinuous"/>
    </xf>
    <xf numFmtId="0" fontId="0" fillId="0" borderId="0" xfId="0" quotePrefix="1"/>
    <xf numFmtId="0" fontId="0" fillId="0" borderId="0" xfId="0" applyAlignment="1">
      <alignment horizontal="left" indent="2"/>
    </xf>
    <xf numFmtId="166" fontId="4" fillId="0" borderId="1" xfId="2" applyNumberFormat="1" applyBorder="1"/>
    <xf numFmtId="167" fontId="4" fillId="0" borderId="0" xfId="1" applyNumberFormat="1"/>
    <xf numFmtId="167" fontId="4" fillId="0" borderId="7" xfId="1" applyNumberFormat="1" applyBorder="1"/>
    <xf numFmtId="167" fontId="4" fillId="0" borderId="0" xfId="1" applyNumberFormat="1" applyBorder="1"/>
    <xf numFmtId="0" fontId="25" fillId="0" borderId="0" xfId="0" applyFont="1" applyAlignment="1">
      <alignment horizontal="left" indent="4"/>
    </xf>
    <xf numFmtId="167" fontId="27" fillId="3" borderId="1" xfId="1" applyNumberFormat="1" applyFont="1" applyFill="1" applyBorder="1"/>
    <xf numFmtId="165" fontId="4" fillId="0" borderId="0" xfId="4" applyNumberFormat="1"/>
    <xf numFmtId="0" fontId="25" fillId="0" borderId="0" xfId="0" applyFont="1" applyAlignment="1">
      <alignment horizontal="left" indent="6"/>
    </xf>
    <xf numFmtId="0" fontId="26" fillId="0" borderId="0" xfId="0" applyFont="1"/>
    <xf numFmtId="0" fontId="0" fillId="0" borderId="0" xfId="0" applyAlignment="1">
      <alignment horizontal="center"/>
    </xf>
    <xf numFmtId="166" fontId="0" fillId="0" borderId="0" xfId="2" applyNumberFormat="1" applyFont="1" applyBorder="1" applyAlignment="1"/>
    <xf numFmtId="0" fontId="1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/>
    <xf numFmtId="0" fontId="0" fillId="0" borderId="2" xfId="0" applyBorder="1" applyAlignment="1">
      <alignment horizontal="center"/>
    </xf>
    <xf numFmtId="166" fontId="0" fillId="0" borderId="2" xfId="2" applyNumberFormat="1" applyFont="1" applyBorder="1" applyAlignment="1"/>
    <xf numFmtId="0" fontId="31" fillId="0" borderId="16" xfId="0" applyFont="1" applyBorder="1"/>
    <xf numFmtId="37" fontId="32" fillId="0" borderId="0" xfId="3" applyNumberFormat="1" applyFont="1" applyAlignment="1">
      <alignment horizontal="left" indent="4"/>
    </xf>
    <xf numFmtId="37" fontId="34" fillId="0" borderId="0" xfId="3" applyNumberFormat="1" applyFont="1" applyAlignment="1">
      <alignment vertical="center"/>
    </xf>
    <xf numFmtId="37" fontId="4" fillId="0" borderId="0" xfId="3" applyNumberFormat="1" applyAlignment="1">
      <alignment horizontal="left" indent="3"/>
    </xf>
    <xf numFmtId="37" fontId="32" fillId="0" borderId="0" xfId="3" applyNumberFormat="1" applyFont="1" applyAlignment="1">
      <alignment horizontal="left" indent="5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indent="1"/>
    </xf>
    <xf numFmtId="0" fontId="1" fillId="4" borderId="2" xfId="0" applyFont="1" applyFill="1" applyBorder="1"/>
    <xf numFmtId="37" fontId="15" fillId="4" borderId="2" xfId="3" applyNumberFormat="1" applyFont="1" applyFill="1" applyBorder="1"/>
    <xf numFmtId="37" fontId="4" fillId="4" borderId="0" xfId="3" applyNumberFormat="1" applyFill="1"/>
    <xf numFmtId="0" fontId="0" fillId="0" borderId="0" xfId="0" quotePrefix="1" applyAlignment="1">
      <alignment horizontal="left" indent="1"/>
    </xf>
    <xf numFmtId="167" fontId="11" fillId="2" borderId="1" xfId="1" applyNumberFormat="1" applyFont="1" applyFill="1" applyBorder="1" applyAlignment="1"/>
    <xf numFmtId="0" fontId="8" fillId="0" borderId="0" xfId="0" applyFont="1" applyAlignment="1">
      <alignment horizontal="center"/>
    </xf>
    <xf numFmtId="0" fontId="29" fillId="5" borderId="0" xfId="0" applyFont="1" applyFill="1" applyAlignment="1">
      <alignment horizontal="left"/>
    </xf>
    <xf numFmtId="0" fontId="26" fillId="5" borderId="0" xfId="0" applyFont="1" applyFill="1"/>
    <xf numFmtId="0" fontId="26" fillId="5" borderId="3" xfId="0" applyFont="1" applyFill="1" applyBorder="1"/>
    <xf numFmtId="0" fontId="26" fillId="5" borderId="4" xfId="0" applyFont="1" applyFill="1" applyBorder="1"/>
    <xf numFmtId="0" fontId="29" fillId="5" borderId="22" xfId="0" applyFont="1" applyFill="1" applyBorder="1"/>
    <xf numFmtId="0" fontId="26" fillId="5" borderId="24" xfId="0" applyFont="1" applyFill="1" applyBorder="1"/>
    <xf numFmtId="0" fontId="29" fillId="5" borderId="4" xfId="0" applyFont="1" applyFill="1" applyBorder="1"/>
    <xf numFmtId="0" fontId="26" fillId="5" borderId="5" xfId="0" applyFont="1" applyFill="1" applyBorder="1"/>
    <xf numFmtId="0" fontId="7" fillId="5" borderId="6" xfId="0" applyFont="1" applyFill="1" applyBorder="1" applyAlignment="1">
      <alignment horizontal="left"/>
    </xf>
    <xf numFmtId="0" fontId="7" fillId="5" borderId="1" xfId="0" applyFont="1" applyFill="1" applyBorder="1"/>
    <xf numFmtId="0" fontId="7" fillId="5" borderId="0" xfId="0" applyFont="1" applyFill="1"/>
    <xf numFmtId="0" fontId="7" fillId="5" borderId="20" xfId="0" applyFont="1" applyFill="1" applyBorder="1"/>
    <xf numFmtId="0" fontId="7" fillId="5" borderId="6" xfId="0" applyFont="1" applyFill="1" applyBorder="1"/>
    <xf numFmtId="0" fontId="7" fillId="5" borderId="33" xfId="0" applyFont="1" applyFill="1" applyBorder="1"/>
    <xf numFmtId="0" fontId="7" fillId="5" borderId="34" xfId="0" applyFont="1" applyFill="1" applyBorder="1"/>
    <xf numFmtId="0" fontId="7" fillId="5" borderId="14" xfId="0" applyFont="1" applyFill="1" applyBorder="1"/>
    <xf numFmtId="0" fontId="7" fillId="5" borderId="2" xfId="0" applyFont="1" applyFill="1" applyBorder="1"/>
    <xf numFmtId="0" fontId="7" fillId="5" borderId="23" xfId="0" applyFont="1" applyFill="1" applyBorder="1"/>
    <xf numFmtId="0" fontId="7" fillId="0" borderId="0" xfId="0" applyFont="1" applyAlignment="1">
      <alignment horizontal="left"/>
    </xf>
    <xf numFmtId="0" fontId="0" fillId="0" borderId="1" xfId="0" applyBorder="1"/>
    <xf numFmtId="0" fontId="30" fillId="5" borderId="26" xfId="0" applyFont="1" applyFill="1" applyBorder="1" applyAlignment="1">
      <alignment horizontal="center"/>
    </xf>
    <xf numFmtId="0" fontId="30" fillId="5" borderId="27" xfId="0" applyFont="1" applyFill="1" applyBorder="1" applyAlignment="1">
      <alignment horizontal="center"/>
    </xf>
    <xf numFmtId="0" fontId="30" fillId="5" borderId="28" xfId="0" applyFont="1" applyFill="1" applyBorder="1" applyAlignment="1">
      <alignment horizontal="center"/>
    </xf>
    <xf numFmtId="0" fontId="30" fillId="5" borderId="29" xfId="0" applyFont="1" applyFill="1" applyBorder="1" applyAlignment="1">
      <alignment horizontal="center"/>
    </xf>
    <xf numFmtId="0" fontId="7" fillId="5" borderId="18" xfId="0" applyFont="1" applyFill="1" applyBorder="1"/>
    <xf numFmtId="0" fontId="7" fillId="5" borderId="30" xfId="0" applyFont="1" applyFill="1" applyBorder="1"/>
    <xf numFmtId="0" fontId="7" fillId="5" borderId="31" xfId="0" applyFont="1" applyFill="1" applyBorder="1"/>
    <xf numFmtId="0" fontId="7" fillId="5" borderId="32" xfId="0" applyFont="1" applyFill="1" applyBorder="1"/>
    <xf numFmtId="0" fontId="7" fillId="5" borderId="1" xfId="0" applyFont="1" applyFill="1" applyBorder="1"/>
    <xf numFmtId="0" fontId="7" fillId="5" borderId="21" xfId="0" applyFont="1" applyFill="1" applyBorder="1"/>
    <xf numFmtId="0" fontId="7" fillId="5" borderId="25" xfId="0" applyFont="1" applyFill="1" applyBorder="1"/>
    <xf numFmtId="0" fontId="7" fillId="5" borderId="15" xfId="0" applyFont="1" applyFill="1" applyBorder="1"/>
    <xf numFmtId="0" fontId="0" fillId="3" borderId="1" xfId="0" applyFill="1" applyBorder="1"/>
    <xf numFmtId="0" fontId="0" fillId="3" borderId="17" xfId="0" applyFill="1" applyBorder="1"/>
    <xf numFmtId="0" fontId="1" fillId="0" borderId="1" xfId="0" applyFont="1" applyBorder="1" applyAlignment="1">
      <alignment horizontal="left" indent="1"/>
    </xf>
    <xf numFmtId="0" fontId="1" fillId="0" borderId="1" xfId="0" applyFont="1" applyBorder="1"/>
    <xf numFmtId="167" fontId="11" fillId="2" borderId="1" xfId="1" applyNumberFormat="1" applyFont="1" applyFill="1" applyBorder="1" applyAlignment="1"/>
    <xf numFmtId="0" fontId="0" fillId="0" borderId="0" xfId="0" applyAlignment="1">
      <alignment horizontal="center"/>
    </xf>
    <xf numFmtId="0" fontId="11" fillId="2" borderId="1" xfId="0" applyFont="1" applyFill="1" applyBorder="1"/>
    <xf numFmtId="0" fontId="12" fillId="2" borderId="1" xfId="0" applyFont="1" applyFill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66" fontId="11" fillId="2" borderId="1" xfId="2" applyNumberFormat="1" applyFont="1" applyFill="1" applyBorder="1" applyAlignment="1"/>
    <xf numFmtId="167" fontId="11" fillId="2" borderId="17" xfId="1" applyNumberFormat="1" applyFont="1" applyFill="1" applyBorder="1" applyAlignment="1"/>
    <xf numFmtId="167" fontId="10" fillId="0" borderId="1" xfId="1" applyNumberFormat="1" applyFont="1" applyFill="1" applyBorder="1" applyAlignment="1"/>
    <xf numFmtId="0" fontId="0" fillId="0" borderId="18" xfId="0" applyBorder="1" applyAlignment="1">
      <alignment horizontal="center"/>
    </xf>
    <xf numFmtId="166" fontId="0" fillId="0" borderId="1" xfId="2" applyNumberFormat="1" applyFont="1" applyBorder="1" applyAlignment="1"/>
    <xf numFmtId="166" fontId="0" fillId="0" borderId="7" xfId="2" applyNumberFormat="1" applyFont="1" applyBorder="1" applyAlignment="1"/>
    <xf numFmtId="0" fontId="9" fillId="0" borderId="0" xfId="0" applyFont="1" applyAlignment="1">
      <alignment horizontal="center"/>
    </xf>
    <xf numFmtId="166" fontId="0" fillId="0" borderId="19" xfId="2" applyNumberFormat="1" applyFont="1" applyBorder="1" applyAlignment="1"/>
    <xf numFmtId="167" fontId="0" fillId="0" borderId="1" xfId="1" applyNumberFormat="1" applyFont="1" applyBorder="1" applyAlignment="1"/>
    <xf numFmtId="0" fontId="0" fillId="0" borderId="18" xfId="0" applyBorder="1"/>
    <xf numFmtId="166" fontId="10" fillId="0" borderId="7" xfId="2" applyNumberFormat="1" applyFont="1" applyBorder="1" applyAlignment="1"/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26" fillId="0" borderId="18" xfId="0" quotePrefix="1" applyFont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14" fontId="14" fillId="2" borderId="1" xfId="0" applyNumberFormat="1" applyFont="1" applyFill="1" applyBorder="1" applyAlignment="1">
      <alignment horizontal="center"/>
    </xf>
    <xf numFmtId="164" fontId="12" fillId="2" borderId="1" xfId="0" applyNumberFormat="1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37" fontId="21" fillId="0" borderId="1" xfId="3" applyNumberFormat="1" applyFont="1" applyBorder="1" applyAlignment="1">
      <alignment horizontal="center"/>
    </xf>
    <xf numFmtId="37" fontId="4" fillId="0" borderId="0" xfId="3" quotePrefix="1" applyNumberFormat="1" applyAlignment="1">
      <alignment horizontal="center"/>
    </xf>
    <xf numFmtId="37" fontId="4" fillId="0" borderId="0" xfId="3" applyNumberFormat="1" applyAlignment="1">
      <alignment horizontal="center"/>
    </xf>
    <xf numFmtId="0" fontId="0" fillId="0" borderId="1" xfId="0" applyBorder="1" applyAlignment="1"/>
    <xf numFmtId="0" fontId="0" fillId="0" borderId="0" xfId="0" applyBorder="1" applyAlignment="1"/>
    <xf numFmtId="0" fontId="0" fillId="0" borderId="0" xfId="0" applyBorder="1"/>
  </cellXfs>
  <cellStyles count="5">
    <cellStyle name="Comma" xfId="1" builtinId="3"/>
    <cellStyle name="Currency" xfId="2" builtinId="4"/>
    <cellStyle name="Normal" xfId="0" builtinId="0"/>
    <cellStyle name="Normal_Sheet" xfId="3" xr:uid="{00000000-0005-0000-0000-000003000000}"/>
    <cellStyle name="Percent" xfId="4" builtinId="5"/>
  </cellStyles>
  <dxfs count="6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 val="0"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 val="0"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1181" name="Rectangle 3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>
          <a:spLocks noChangeArrowheads="1"/>
        </xdr:cNvSpPr>
      </xdr:nvSpPr>
      <xdr:spPr bwMode="auto">
        <a:xfrm>
          <a:off x="981075" y="495300"/>
          <a:ext cx="4772025" cy="15621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</xdr:col>
      <xdr:colOff>0</xdr:colOff>
      <xdr:row>408</xdr:row>
      <xdr:rowOff>0</xdr:rowOff>
    </xdr:from>
    <xdr:to>
      <xdr:col>1</xdr:col>
      <xdr:colOff>304800</xdr:colOff>
      <xdr:row>409</xdr:row>
      <xdr:rowOff>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 bwMode="auto">
        <a:xfrm>
          <a:off x="981075" y="67589400"/>
          <a:ext cx="304800" cy="161925"/>
        </a:xfrm>
        <a:prstGeom prst="round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0</xdr:colOff>
      <xdr:row>410</xdr:row>
      <xdr:rowOff>0</xdr:rowOff>
    </xdr:from>
    <xdr:to>
      <xdr:col>1</xdr:col>
      <xdr:colOff>304800</xdr:colOff>
      <xdr:row>411</xdr:row>
      <xdr:rowOff>0</xdr:rowOff>
    </xdr:to>
    <xdr:sp macro="" textlink="">
      <xdr:nvSpPr>
        <xdr:cNvPr id="8" name="Rounded Rectangl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 bwMode="auto">
        <a:xfrm>
          <a:off x="981075" y="67913250"/>
          <a:ext cx="304800" cy="161925"/>
        </a:xfrm>
        <a:prstGeom prst="round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E54"/>
  <sheetViews>
    <sheetView workbookViewId="0">
      <pane ySplit="1" topLeftCell="A2" activePane="bottomLeft" state="frozen"/>
      <selection pane="bottomLeft" activeCell="D5" sqref="D5"/>
    </sheetView>
  </sheetViews>
  <sheetFormatPr defaultColWidth="10.7109375" defaultRowHeight="12.75" x14ac:dyDescent="0.2"/>
  <cols>
    <col min="1" max="1" width="40.7109375" style="56" customWidth="1"/>
    <col min="2" max="2" width="25.7109375" style="56" customWidth="1"/>
    <col min="3" max="4" width="30.7109375" style="56" customWidth="1"/>
    <col min="5" max="5" width="13.7109375" style="56" customWidth="1"/>
    <col min="6" max="16384" width="10.7109375" style="32"/>
  </cols>
  <sheetData>
    <row r="1" spans="1:5" s="44" customFormat="1" ht="13.5" thickBot="1" x14ac:dyDescent="0.25">
      <c r="A1" s="100" t="s">
        <v>210</v>
      </c>
      <c r="B1" s="101" t="s">
        <v>184</v>
      </c>
      <c r="C1" s="101" t="s">
        <v>185</v>
      </c>
      <c r="D1" s="101" t="s">
        <v>414</v>
      </c>
      <c r="E1" s="101" t="s">
        <v>183</v>
      </c>
    </row>
    <row r="2" spans="1:5" x14ac:dyDescent="0.2">
      <c r="A2" s="102" t="s">
        <v>259</v>
      </c>
      <c r="B2" s="102" t="s">
        <v>391</v>
      </c>
      <c r="C2" s="102" t="s">
        <v>392</v>
      </c>
      <c r="D2" s="102" t="s">
        <v>416</v>
      </c>
      <c r="E2" s="102" t="s">
        <v>189</v>
      </c>
    </row>
    <row r="3" spans="1:5" x14ac:dyDescent="0.2">
      <c r="A3" s="102" t="s">
        <v>260</v>
      </c>
      <c r="B3" s="102" t="s">
        <v>261</v>
      </c>
      <c r="C3" s="102" t="s">
        <v>262</v>
      </c>
      <c r="D3" s="102" t="s">
        <v>424</v>
      </c>
      <c r="E3" s="102" t="s">
        <v>186</v>
      </c>
    </row>
    <row r="4" spans="1:5" x14ac:dyDescent="0.2">
      <c r="A4" s="102" t="s">
        <v>263</v>
      </c>
      <c r="B4" s="102" t="s">
        <v>264</v>
      </c>
      <c r="C4" s="102" t="s">
        <v>265</v>
      </c>
      <c r="D4" s="102" t="s">
        <v>462</v>
      </c>
      <c r="E4" s="102" t="s">
        <v>186</v>
      </c>
    </row>
    <row r="5" spans="1:5" x14ac:dyDescent="0.2">
      <c r="A5" s="102" t="s">
        <v>266</v>
      </c>
      <c r="B5" s="102" t="s">
        <v>393</v>
      </c>
      <c r="C5" s="102" t="s">
        <v>394</v>
      </c>
      <c r="D5" s="102" t="s">
        <v>483</v>
      </c>
      <c r="E5" s="102" t="s">
        <v>189</v>
      </c>
    </row>
    <row r="6" spans="1:5" x14ac:dyDescent="0.2">
      <c r="A6" s="102" t="s">
        <v>267</v>
      </c>
      <c r="B6" s="102" t="s">
        <v>268</v>
      </c>
      <c r="C6" s="102" t="s">
        <v>269</v>
      </c>
      <c r="D6" s="102" t="s">
        <v>417</v>
      </c>
      <c r="E6" s="102" t="s">
        <v>188</v>
      </c>
    </row>
    <row r="7" spans="1:5" x14ac:dyDescent="0.2">
      <c r="A7" s="102" t="s">
        <v>270</v>
      </c>
      <c r="B7" s="102" t="s">
        <v>271</v>
      </c>
      <c r="C7" s="102" t="s">
        <v>272</v>
      </c>
      <c r="D7" s="102" t="s">
        <v>477</v>
      </c>
      <c r="E7" s="102" t="s">
        <v>186</v>
      </c>
    </row>
    <row r="8" spans="1:5" x14ac:dyDescent="0.2">
      <c r="A8" s="102" t="s">
        <v>273</v>
      </c>
      <c r="B8" s="102" t="s">
        <v>481</v>
      </c>
      <c r="C8" s="102" t="s">
        <v>482</v>
      </c>
      <c r="D8" s="102" t="s">
        <v>463</v>
      </c>
      <c r="E8" s="102" t="s">
        <v>202</v>
      </c>
    </row>
    <row r="9" spans="1:5" x14ac:dyDescent="0.2">
      <c r="A9" s="102" t="s">
        <v>274</v>
      </c>
      <c r="B9" s="102" t="s">
        <v>275</v>
      </c>
      <c r="C9" s="102" t="s">
        <v>276</v>
      </c>
      <c r="D9" s="102" t="s">
        <v>418</v>
      </c>
      <c r="E9" s="102" t="s">
        <v>188</v>
      </c>
    </row>
    <row r="10" spans="1:5" x14ac:dyDescent="0.2">
      <c r="A10" s="102" t="s">
        <v>277</v>
      </c>
      <c r="B10" s="102" t="s">
        <v>278</v>
      </c>
      <c r="C10" s="102" t="s">
        <v>279</v>
      </c>
      <c r="D10" s="102" t="s">
        <v>419</v>
      </c>
      <c r="E10" s="102" t="s">
        <v>189</v>
      </c>
    </row>
    <row r="11" spans="1:5" x14ac:dyDescent="0.2">
      <c r="A11" s="102" t="s">
        <v>280</v>
      </c>
      <c r="B11" s="102" t="s">
        <v>281</v>
      </c>
      <c r="C11" s="102" t="s">
        <v>282</v>
      </c>
      <c r="D11" s="102" t="s">
        <v>431</v>
      </c>
      <c r="E11" s="102" t="s">
        <v>189</v>
      </c>
    </row>
    <row r="12" spans="1:5" x14ac:dyDescent="0.2">
      <c r="A12" s="102" t="s">
        <v>283</v>
      </c>
      <c r="B12" s="102" t="s">
        <v>284</v>
      </c>
      <c r="C12" s="102" t="s">
        <v>285</v>
      </c>
      <c r="D12" s="102" t="s">
        <v>421</v>
      </c>
      <c r="E12" s="102" t="s">
        <v>186</v>
      </c>
    </row>
    <row r="13" spans="1:5" x14ac:dyDescent="0.2">
      <c r="A13" s="102" t="s">
        <v>289</v>
      </c>
      <c r="B13" s="102" t="s">
        <v>291</v>
      </c>
      <c r="C13" s="102" t="s">
        <v>292</v>
      </c>
      <c r="D13" s="102" t="s">
        <v>415</v>
      </c>
      <c r="E13" s="102" t="s">
        <v>186</v>
      </c>
    </row>
    <row r="14" spans="1:5" x14ac:dyDescent="0.2">
      <c r="A14" s="102" t="s">
        <v>286</v>
      </c>
      <c r="B14" s="102" t="s">
        <v>287</v>
      </c>
      <c r="C14" s="102" t="s">
        <v>288</v>
      </c>
      <c r="D14" s="102" t="s">
        <v>421</v>
      </c>
      <c r="E14" s="102" t="s">
        <v>186</v>
      </c>
    </row>
    <row r="15" spans="1:5" x14ac:dyDescent="0.2">
      <c r="A15" s="102" t="s">
        <v>290</v>
      </c>
      <c r="B15" s="102" t="s">
        <v>291</v>
      </c>
      <c r="C15" s="102" t="s">
        <v>292</v>
      </c>
      <c r="D15" s="102" t="s">
        <v>464</v>
      </c>
      <c r="E15" s="102" t="s">
        <v>186</v>
      </c>
    </row>
    <row r="16" spans="1:5" x14ac:dyDescent="0.2">
      <c r="A16" s="102" t="s">
        <v>293</v>
      </c>
      <c r="B16" s="102" t="s">
        <v>460</v>
      </c>
      <c r="C16" s="102" t="s">
        <v>461</v>
      </c>
      <c r="D16" s="102" t="s">
        <v>465</v>
      </c>
      <c r="E16" s="102" t="s">
        <v>186</v>
      </c>
    </row>
    <row r="17" spans="1:5" x14ac:dyDescent="0.2">
      <c r="A17" s="102" t="s">
        <v>294</v>
      </c>
      <c r="B17" s="102" t="s">
        <v>295</v>
      </c>
      <c r="C17" s="102" t="s">
        <v>296</v>
      </c>
      <c r="D17" s="102" t="s">
        <v>422</v>
      </c>
      <c r="E17" s="102" t="s">
        <v>186</v>
      </c>
    </row>
    <row r="18" spans="1:5" x14ac:dyDescent="0.2">
      <c r="A18" s="102" t="s">
        <v>468</v>
      </c>
      <c r="B18" s="102" t="s">
        <v>297</v>
      </c>
      <c r="C18" s="102" t="s">
        <v>298</v>
      </c>
      <c r="D18" s="102" t="s">
        <v>423</v>
      </c>
      <c r="E18" s="102" t="s">
        <v>203</v>
      </c>
    </row>
    <row r="19" spans="1:5" x14ac:dyDescent="0.2">
      <c r="A19" s="102" t="s">
        <v>469</v>
      </c>
      <c r="B19" s="102" t="s">
        <v>408</v>
      </c>
      <c r="C19" s="102" t="s">
        <v>409</v>
      </c>
      <c r="D19" s="102" t="s">
        <v>430</v>
      </c>
      <c r="E19" s="102" t="s">
        <v>186</v>
      </c>
    </row>
    <row r="20" spans="1:5" x14ac:dyDescent="0.2">
      <c r="A20" s="102" t="s">
        <v>299</v>
      </c>
      <c r="B20" s="102" t="s">
        <v>300</v>
      </c>
      <c r="C20" s="102" t="s">
        <v>301</v>
      </c>
      <c r="D20" s="102" t="s">
        <v>425</v>
      </c>
      <c r="E20" s="102" t="s">
        <v>186</v>
      </c>
    </row>
    <row r="21" spans="1:5" x14ac:dyDescent="0.2">
      <c r="A21" s="102" t="s">
        <v>302</v>
      </c>
      <c r="B21" s="102" t="s">
        <v>303</v>
      </c>
      <c r="C21" s="102" t="s">
        <v>304</v>
      </c>
      <c r="D21" s="102" t="s">
        <v>426</v>
      </c>
      <c r="E21" s="102" t="s">
        <v>186</v>
      </c>
    </row>
    <row r="22" spans="1:5" x14ac:dyDescent="0.2">
      <c r="A22" s="102" t="s">
        <v>305</v>
      </c>
      <c r="B22" s="102" t="s">
        <v>306</v>
      </c>
      <c r="C22" s="102" t="s">
        <v>307</v>
      </c>
      <c r="D22" s="102" t="s">
        <v>417</v>
      </c>
      <c r="E22" s="102" t="s">
        <v>188</v>
      </c>
    </row>
    <row r="23" spans="1:5" x14ac:dyDescent="0.2">
      <c r="A23" s="102" t="s">
        <v>308</v>
      </c>
      <c r="B23" s="102" t="s">
        <v>309</v>
      </c>
      <c r="C23" s="102" t="s">
        <v>310</v>
      </c>
      <c r="D23" s="102" t="s">
        <v>466</v>
      </c>
      <c r="E23" s="102" t="s">
        <v>186</v>
      </c>
    </row>
    <row r="24" spans="1:5" x14ac:dyDescent="0.2">
      <c r="A24" s="102" t="s">
        <v>311</v>
      </c>
      <c r="B24" s="102" t="s">
        <v>312</v>
      </c>
      <c r="C24" s="102" t="s">
        <v>313</v>
      </c>
      <c r="D24" s="102" t="s">
        <v>427</v>
      </c>
      <c r="E24" s="102" t="s">
        <v>188</v>
      </c>
    </row>
    <row r="25" spans="1:5" x14ac:dyDescent="0.2">
      <c r="A25" s="102" t="s">
        <v>314</v>
      </c>
      <c r="B25" s="102" t="s">
        <v>315</v>
      </c>
      <c r="C25" s="102" t="s">
        <v>316</v>
      </c>
      <c r="D25" s="102" t="s">
        <v>428</v>
      </c>
      <c r="E25" s="102" t="s">
        <v>186</v>
      </c>
    </row>
    <row r="26" spans="1:5" x14ac:dyDescent="0.2">
      <c r="A26" s="102" t="s">
        <v>317</v>
      </c>
      <c r="B26" s="102" t="s">
        <v>318</v>
      </c>
      <c r="C26" s="102" t="s">
        <v>319</v>
      </c>
      <c r="D26" s="102" t="s">
        <v>429</v>
      </c>
      <c r="E26" s="102" t="s">
        <v>204</v>
      </c>
    </row>
    <row r="27" spans="1:5" x14ac:dyDescent="0.2">
      <c r="A27" s="102" t="s">
        <v>320</v>
      </c>
      <c r="B27" s="102" t="s">
        <v>321</v>
      </c>
      <c r="C27" s="102" t="s">
        <v>322</v>
      </c>
      <c r="D27" s="102" t="s">
        <v>484</v>
      </c>
      <c r="E27" s="102" t="s">
        <v>193</v>
      </c>
    </row>
    <row r="28" spans="1:5" x14ac:dyDescent="0.2">
      <c r="A28" s="102" t="s">
        <v>323</v>
      </c>
      <c r="B28" s="102" t="s">
        <v>324</v>
      </c>
      <c r="C28" s="102" t="s">
        <v>325</v>
      </c>
      <c r="D28" s="102" t="s">
        <v>478</v>
      </c>
      <c r="E28" s="102" t="s">
        <v>220</v>
      </c>
    </row>
    <row r="29" spans="1:5" x14ac:dyDescent="0.2">
      <c r="A29" s="102" t="s">
        <v>326</v>
      </c>
      <c r="B29" s="102" t="s">
        <v>327</v>
      </c>
      <c r="C29" s="102" t="s">
        <v>328</v>
      </c>
      <c r="D29" s="102" t="s">
        <v>485</v>
      </c>
      <c r="E29" s="102" t="s">
        <v>206</v>
      </c>
    </row>
    <row r="30" spans="1:5" x14ac:dyDescent="0.2">
      <c r="A30" s="102" t="s">
        <v>329</v>
      </c>
      <c r="B30" s="102" t="s">
        <v>330</v>
      </c>
      <c r="C30" s="102" t="s">
        <v>331</v>
      </c>
      <c r="D30" s="102" t="s">
        <v>420</v>
      </c>
      <c r="E30" s="102" t="s">
        <v>186</v>
      </c>
    </row>
    <row r="31" spans="1:5" x14ac:dyDescent="0.2">
      <c r="A31" s="102" t="s">
        <v>332</v>
      </c>
      <c r="B31" s="102" t="s">
        <v>333</v>
      </c>
      <c r="C31" s="102" t="s">
        <v>334</v>
      </c>
      <c r="D31" s="102" t="s">
        <v>423</v>
      </c>
      <c r="E31" s="102" t="s">
        <v>203</v>
      </c>
    </row>
    <row r="32" spans="1:5" x14ac:dyDescent="0.2">
      <c r="A32" s="102" t="s">
        <v>335</v>
      </c>
      <c r="B32" s="102" t="s">
        <v>336</v>
      </c>
      <c r="C32" s="102" t="s">
        <v>337</v>
      </c>
      <c r="D32" s="102" t="s">
        <v>463</v>
      </c>
      <c r="E32" s="102" t="s">
        <v>194</v>
      </c>
    </row>
    <row r="33" spans="1:5" x14ac:dyDescent="0.2">
      <c r="A33" s="102" t="s">
        <v>470</v>
      </c>
      <c r="B33" s="102" t="s">
        <v>338</v>
      </c>
      <c r="C33" s="102" t="s">
        <v>339</v>
      </c>
      <c r="D33" s="102" t="s">
        <v>432</v>
      </c>
      <c r="E33" s="102" t="s">
        <v>187</v>
      </c>
    </row>
    <row r="34" spans="1:5" x14ac:dyDescent="0.2">
      <c r="A34" s="102" t="s">
        <v>471</v>
      </c>
      <c r="B34" s="102" t="s">
        <v>340</v>
      </c>
      <c r="C34" s="102" t="s">
        <v>341</v>
      </c>
      <c r="D34" s="102" t="s">
        <v>465</v>
      </c>
      <c r="E34" s="102" t="s">
        <v>186</v>
      </c>
    </row>
    <row r="35" spans="1:5" x14ac:dyDescent="0.2">
      <c r="A35" s="102" t="s">
        <v>342</v>
      </c>
      <c r="B35" s="102" t="s">
        <v>343</v>
      </c>
      <c r="C35" s="102" t="s">
        <v>344</v>
      </c>
      <c r="D35" s="102" t="s">
        <v>433</v>
      </c>
      <c r="E35" s="102" t="s">
        <v>207</v>
      </c>
    </row>
    <row r="36" spans="1:5" x14ac:dyDescent="0.2">
      <c r="A36" s="102" t="s">
        <v>345</v>
      </c>
      <c r="B36" s="102" t="s">
        <v>346</v>
      </c>
      <c r="C36" s="102" t="s">
        <v>347</v>
      </c>
      <c r="D36" s="102" t="s">
        <v>486</v>
      </c>
      <c r="E36" s="102" t="s">
        <v>188</v>
      </c>
    </row>
    <row r="37" spans="1:5" x14ac:dyDescent="0.2">
      <c r="A37" s="102" t="s">
        <v>472</v>
      </c>
      <c r="B37" s="102" t="s">
        <v>348</v>
      </c>
      <c r="C37" s="102" t="s">
        <v>349</v>
      </c>
      <c r="D37" s="102" t="s">
        <v>487</v>
      </c>
      <c r="E37" s="102" t="s">
        <v>188</v>
      </c>
    </row>
    <row r="38" spans="1:5" x14ac:dyDescent="0.2">
      <c r="A38" s="102" t="s">
        <v>473</v>
      </c>
      <c r="B38" s="102" t="s">
        <v>350</v>
      </c>
      <c r="C38" s="102" t="s">
        <v>351</v>
      </c>
      <c r="D38" s="102" t="s">
        <v>488</v>
      </c>
      <c r="E38" s="102" t="s">
        <v>188</v>
      </c>
    </row>
    <row r="39" spans="1:5" x14ac:dyDescent="0.2">
      <c r="A39" s="102" t="s">
        <v>474</v>
      </c>
      <c r="B39" s="102" t="s">
        <v>352</v>
      </c>
      <c r="C39" s="102" t="s">
        <v>353</v>
      </c>
      <c r="D39" s="102" t="s">
        <v>434</v>
      </c>
      <c r="E39" s="102" t="s">
        <v>186</v>
      </c>
    </row>
    <row r="40" spans="1:5" x14ac:dyDescent="0.2">
      <c r="A40" s="102" t="s">
        <v>475</v>
      </c>
      <c r="B40" s="102" t="s">
        <v>354</v>
      </c>
      <c r="C40" s="102" t="s">
        <v>325</v>
      </c>
      <c r="D40" s="102" t="s">
        <v>478</v>
      </c>
      <c r="E40" s="102" t="s">
        <v>205</v>
      </c>
    </row>
    <row r="41" spans="1:5" x14ac:dyDescent="0.2">
      <c r="A41" s="102" t="s">
        <v>355</v>
      </c>
      <c r="B41" s="102" t="s">
        <v>356</v>
      </c>
      <c r="C41" s="102" t="s">
        <v>357</v>
      </c>
      <c r="D41" s="102" t="s">
        <v>435</v>
      </c>
      <c r="E41" s="102" t="s">
        <v>188</v>
      </c>
    </row>
    <row r="42" spans="1:5" x14ac:dyDescent="0.2">
      <c r="A42" s="102" t="s">
        <v>358</v>
      </c>
      <c r="B42" s="102" t="s">
        <v>359</v>
      </c>
      <c r="C42" s="102" t="s">
        <v>360</v>
      </c>
      <c r="D42" s="102" t="s">
        <v>489</v>
      </c>
      <c r="E42" s="102" t="s">
        <v>186</v>
      </c>
    </row>
    <row r="43" spans="1:5" x14ac:dyDescent="0.2">
      <c r="A43" s="102" t="s">
        <v>476</v>
      </c>
      <c r="B43" s="102" t="s">
        <v>336</v>
      </c>
      <c r="C43" s="102" t="s">
        <v>337</v>
      </c>
      <c r="D43" s="102" t="s">
        <v>463</v>
      </c>
      <c r="E43" s="102" t="s">
        <v>194</v>
      </c>
    </row>
    <row r="44" spans="1:5" x14ac:dyDescent="0.2">
      <c r="A44" s="102" t="s">
        <v>479</v>
      </c>
      <c r="B44" s="102" t="s">
        <v>361</v>
      </c>
      <c r="C44" s="102" t="s">
        <v>362</v>
      </c>
      <c r="D44" s="102" t="s">
        <v>436</v>
      </c>
      <c r="E44" s="102" t="s">
        <v>186</v>
      </c>
    </row>
    <row r="45" spans="1:5" x14ac:dyDescent="0.2">
      <c r="A45" s="102" t="s">
        <v>363</v>
      </c>
      <c r="B45" s="102" t="s">
        <v>410</v>
      </c>
      <c r="C45" s="102" t="s">
        <v>411</v>
      </c>
      <c r="D45" s="102" t="s">
        <v>437</v>
      </c>
      <c r="E45" s="102" t="s">
        <v>189</v>
      </c>
    </row>
    <row r="46" spans="1:5" x14ac:dyDescent="0.2">
      <c r="A46" s="102" t="s">
        <v>364</v>
      </c>
      <c r="B46" s="102" t="s">
        <v>365</v>
      </c>
      <c r="C46" s="102" t="s">
        <v>366</v>
      </c>
      <c r="D46" s="102" t="s">
        <v>490</v>
      </c>
      <c r="E46" s="102" t="s">
        <v>188</v>
      </c>
    </row>
    <row r="47" spans="1:5" x14ac:dyDescent="0.2">
      <c r="A47" s="102" t="s">
        <v>367</v>
      </c>
      <c r="B47" s="102" t="s">
        <v>368</v>
      </c>
      <c r="C47" s="102" t="s">
        <v>369</v>
      </c>
      <c r="D47" s="102" t="s">
        <v>438</v>
      </c>
      <c r="E47" s="102" t="s">
        <v>188</v>
      </c>
    </row>
    <row r="48" spans="1:5" x14ac:dyDescent="0.2">
      <c r="A48" s="102" t="s">
        <v>370</v>
      </c>
      <c r="B48" s="102" t="s">
        <v>371</v>
      </c>
      <c r="C48" s="102" t="s">
        <v>372</v>
      </c>
      <c r="D48" s="102" t="s">
        <v>439</v>
      </c>
      <c r="E48" s="102" t="s">
        <v>186</v>
      </c>
    </row>
    <row r="49" spans="1:5" x14ac:dyDescent="0.2">
      <c r="A49" s="102" t="s">
        <v>373</v>
      </c>
      <c r="B49" s="102" t="s">
        <v>318</v>
      </c>
      <c r="C49" s="102" t="s">
        <v>319</v>
      </c>
      <c r="D49" s="102" t="s">
        <v>429</v>
      </c>
      <c r="E49" s="102" t="s">
        <v>204</v>
      </c>
    </row>
    <row r="50" spans="1:5" x14ac:dyDescent="0.2">
      <c r="A50" s="102" t="s">
        <v>374</v>
      </c>
      <c r="B50" s="102" t="s">
        <v>375</v>
      </c>
      <c r="C50" s="102" t="s">
        <v>376</v>
      </c>
      <c r="D50" s="102" t="s">
        <v>467</v>
      </c>
      <c r="E50" s="102" t="s">
        <v>188</v>
      </c>
    </row>
    <row r="51" spans="1:5" x14ac:dyDescent="0.2">
      <c r="A51" s="102" t="s">
        <v>377</v>
      </c>
      <c r="B51" s="102" t="s">
        <v>378</v>
      </c>
      <c r="C51" s="102" t="s">
        <v>379</v>
      </c>
      <c r="D51" s="102" t="s">
        <v>440</v>
      </c>
      <c r="E51" s="102" t="s">
        <v>188</v>
      </c>
    </row>
    <row r="52" spans="1:5" x14ac:dyDescent="0.2">
      <c r="A52" s="102" t="s">
        <v>380</v>
      </c>
      <c r="B52" s="102" t="s">
        <v>381</v>
      </c>
      <c r="C52" s="102" t="s">
        <v>382</v>
      </c>
      <c r="D52" s="102" t="s">
        <v>441</v>
      </c>
      <c r="E52" s="102" t="s">
        <v>189</v>
      </c>
    </row>
    <row r="53" spans="1:5" x14ac:dyDescent="0.2">
      <c r="A53" s="102" t="s">
        <v>383</v>
      </c>
      <c r="B53" s="102" t="s">
        <v>343</v>
      </c>
      <c r="C53" s="102" t="s">
        <v>344</v>
      </c>
      <c r="D53" s="102" t="s">
        <v>433</v>
      </c>
      <c r="E53" s="102" t="s">
        <v>207</v>
      </c>
    </row>
    <row r="54" spans="1:5" x14ac:dyDescent="0.2">
      <c r="A54" s="102" t="s">
        <v>384</v>
      </c>
      <c r="B54" s="102" t="s">
        <v>338</v>
      </c>
      <c r="C54" s="102" t="s">
        <v>339</v>
      </c>
      <c r="D54" s="102" t="s">
        <v>432</v>
      </c>
      <c r="E54" s="102" t="s">
        <v>220</v>
      </c>
    </row>
  </sheetData>
  <autoFilter ref="A1:E54" xr:uid="{00000000-0009-0000-0000-000000000000}"/>
  <phoneticPr fontId="4" type="noConversion"/>
  <printOptions horizontalCentered="1"/>
  <pageMargins left="0" right="0" top="1" bottom="0.75" header="0.25" footer="0.5"/>
  <pageSetup scale="78" fitToHeight="0" orientation="portrait" horizontalDpi="4294967294" r:id="rId1"/>
  <headerFooter alignWithMargins="0">
    <oddHeader>&amp;L&amp;"Arial,Bold"&amp;12Diocese of Covington
&amp;"Arial,Regular"&amp;F
&amp;11&amp;A&amp;R&amp;11Page &amp;P</oddHeader>
    <oddFooter>&amp;L&amp;Z&amp;F&amp;RPrinted:  &amp;D @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461"/>
  <sheetViews>
    <sheetView tabSelected="1" workbookViewId="0">
      <selection activeCell="S43" sqref="S43"/>
    </sheetView>
  </sheetViews>
  <sheetFormatPr defaultColWidth="8" defaultRowHeight="12.75" x14ac:dyDescent="0.2"/>
  <cols>
    <col min="1" max="2" width="14.7109375" customWidth="1"/>
    <col min="3" max="3" width="8.85546875" customWidth="1"/>
    <col min="4" max="18" width="8" customWidth="1"/>
  </cols>
  <sheetData>
    <row r="1" spans="1:11" ht="13.5" thickTop="1" x14ac:dyDescent="0.2">
      <c r="A1" s="93" t="s">
        <v>398</v>
      </c>
      <c r="B1" s="11"/>
      <c r="C1" s="11"/>
      <c r="D1" s="11"/>
      <c r="E1" s="11"/>
      <c r="F1" s="11"/>
      <c r="G1" s="11"/>
      <c r="H1" s="11"/>
      <c r="I1" s="11"/>
      <c r="J1" s="11"/>
      <c r="K1" s="12"/>
    </row>
    <row r="2" spans="1:11" x14ac:dyDescent="0.2">
      <c r="A2" s="13"/>
      <c r="K2" s="14"/>
    </row>
    <row r="3" spans="1:11" ht="19.5" x14ac:dyDescent="0.3">
      <c r="A3" s="13"/>
      <c r="B3" s="15" t="s">
        <v>0</v>
      </c>
      <c r="C3" s="4"/>
      <c r="D3" s="4"/>
      <c r="E3" s="4"/>
      <c r="F3" s="4"/>
      <c r="G3" s="4"/>
      <c r="H3" s="4"/>
      <c r="I3" s="4"/>
      <c r="K3" s="14"/>
    </row>
    <row r="4" spans="1:11" ht="19.5" x14ac:dyDescent="0.3">
      <c r="A4" s="13"/>
      <c r="B4" s="16"/>
      <c r="C4" s="4"/>
      <c r="D4" s="4"/>
      <c r="E4" s="4"/>
      <c r="F4" s="4"/>
      <c r="G4" s="4"/>
      <c r="H4" s="4"/>
      <c r="I4" s="4"/>
      <c r="K4" s="14"/>
    </row>
    <row r="5" spans="1:11" ht="19.5" x14ac:dyDescent="0.3">
      <c r="A5" s="13"/>
      <c r="B5" s="15" t="s">
        <v>1</v>
      </c>
      <c r="C5" s="4"/>
      <c r="D5" s="4"/>
      <c r="E5" s="4"/>
      <c r="F5" s="4"/>
      <c r="G5" s="4"/>
      <c r="H5" s="4"/>
      <c r="I5" s="4"/>
      <c r="K5" s="14"/>
    </row>
    <row r="6" spans="1:11" ht="19.5" x14ac:dyDescent="0.3">
      <c r="A6" s="13"/>
      <c r="B6" s="16"/>
      <c r="C6" s="4"/>
      <c r="D6" s="4"/>
      <c r="E6" s="4"/>
      <c r="F6" s="4"/>
      <c r="G6" s="4"/>
      <c r="H6" s="4"/>
      <c r="I6" s="4"/>
      <c r="K6" s="14"/>
    </row>
    <row r="7" spans="1:11" ht="19.5" x14ac:dyDescent="0.3">
      <c r="A7" s="13"/>
      <c r="B7" s="165">
        <f>DATE(YEAR(F7)-1,7,1)</f>
        <v>45839</v>
      </c>
      <c r="C7" s="165"/>
      <c r="D7" s="165"/>
      <c r="E7" s="16" t="s">
        <v>161</v>
      </c>
      <c r="F7" s="164">
        <v>46203</v>
      </c>
      <c r="G7" s="164"/>
      <c r="H7" s="164"/>
      <c r="I7" s="164"/>
      <c r="K7" s="14"/>
    </row>
    <row r="8" spans="1:11" x14ac:dyDescent="0.2">
      <c r="A8" s="13"/>
      <c r="B8" s="4"/>
      <c r="C8" s="4"/>
      <c r="D8" s="4"/>
      <c r="E8" s="4"/>
      <c r="F8" s="4"/>
      <c r="G8" s="4"/>
      <c r="H8" s="4"/>
      <c r="I8" s="4"/>
      <c r="K8" s="14"/>
    </row>
    <row r="9" spans="1:11" x14ac:dyDescent="0.2">
      <c r="A9" s="13"/>
      <c r="K9" s="14"/>
    </row>
    <row r="10" spans="1:11" ht="19.5" x14ac:dyDescent="0.3">
      <c r="A10" s="13"/>
      <c r="B10" s="145" t="s">
        <v>210</v>
      </c>
      <c r="C10" s="145"/>
      <c r="D10" s="145"/>
      <c r="E10" s="145"/>
      <c r="F10" s="145"/>
      <c r="G10" s="145"/>
      <c r="H10" s="145"/>
      <c r="I10" s="145"/>
      <c r="K10" s="14"/>
    </row>
    <row r="11" spans="1:11" s="48" customFormat="1" ht="10.5" x14ac:dyDescent="0.15">
      <c r="A11" s="47"/>
      <c r="B11" s="146" t="s">
        <v>151</v>
      </c>
      <c r="C11" s="146"/>
      <c r="D11" s="146"/>
      <c r="E11" s="146"/>
      <c r="F11" s="146"/>
      <c r="G11" s="146"/>
      <c r="H11" s="146"/>
      <c r="I11" s="146"/>
      <c r="K11" s="49"/>
    </row>
    <row r="12" spans="1:11" x14ac:dyDescent="0.2">
      <c r="A12" s="13"/>
      <c r="I12" s="1"/>
      <c r="K12" s="14"/>
    </row>
    <row r="13" spans="1:11" ht="19.5" x14ac:dyDescent="0.35">
      <c r="A13" s="13"/>
      <c r="B13" s="147" t="str">
        <f>VLOOKUP($B$10,Table,2,FALSE)</f>
        <v>Address</v>
      </c>
      <c r="C13" s="147"/>
      <c r="D13" s="147"/>
      <c r="E13" s="147"/>
      <c r="F13" s="147"/>
      <c r="G13" s="147"/>
      <c r="H13" s="147"/>
      <c r="I13" s="147"/>
      <c r="K13" s="14"/>
    </row>
    <row r="14" spans="1:11" s="48" customFormat="1" ht="10.5" x14ac:dyDescent="0.15">
      <c r="A14" s="47"/>
      <c r="B14" s="146" t="s">
        <v>181</v>
      </c>
      <c r="C14" s="146"/>
      <c r="D14" s="146"/>
      <c r="E14" s="146"/>
      <c r="F14" s="146"/>
      <c r="G14" s="146"/>
      <c r="H14" s="146"/>
      <c r="I14" s="146"/>
      <c r="K14" s="49"/>
    </row>
    <row r="15" spans="1:11" x14ac:dyDescent="0.2">
      <c r="A15" s="13"/>
      <c r="I15" s="1"/>
      <c r="K15" s="14"/>
    </row>
    <row r="16" spans="1:11" ht="19.5" x14ac:dyDescent="0.35">
      <c r="A16" s="13"/>
      <c r="B16" s="147" t="str">
        <f>VLOOKUP($B$10,Table,3,FALSE)</f>
        <v>City, ST</v>
      </c>
      <c r="C16" s="147"/>
      <c r="D16" s="147"/>
      <c r="E16" s="147"/>
      <c r="F16" s="147"/>
      <c r="G16" s="147"/>
      <c r="H16" s="147"/>
      <c r="I16" s="147"/>
      <c r="K16" s="14"/>
    </row>
    <row r="17" spans="1:11" s="48" customFormat="1" ht="10.5" x14ac:dyDescent="0.15">
      <c r="A17" s="47"/>
      <c r="B17" s="146" t="s">
        <v>152</v>
      </c>
      <c r="C17" s="146"/>
      <c r="D17" s="146"/>
      <c r="E17" s="146"/>
      <c r="F17" s="146"/>
      <c r="G17" s="146"/>
      <c r="H17" s="146"/>
      <c r="I17" s="146"/>
      <c r="K17" s="49"/>
    </row>
    <row r="18" spans="1:11" x14ac:dyDescent="0.2">
      <c r="A18" s="13"/>
      <c r="B18" s="45"/>
      <c r="C18" s="45"/>
      <c r="D18" s="45"/>
      <c r="E18" s="45"/>
      <c r="F18" s="45"/>
      <c r="G18" s="45"/>
      <c r="H18" s="45"/>
      <c r="I18" s="45"/>
      <c r="K18" s="14"/>
    </row>
    <row r="19" spans="1:11" ht="19.5" x14ac:dyDescent="0.35">
      <c r="A19" s="13"/>
      <c r="B19" s="147" t="str">
        <f>VLOOKUP($B$10,Table,5,FALSE)</f>
        <v>County</v>
      </c>
      <c r="C19" s="147"/>
      <c r="D19" s="147"/>
      <c r="E19" s="147"/>
      <c r="F19" s="147"/>
      <c r="G19" s="147"/>
      <c r="H19" s="147"/>
      <c r="I19" s="147"/>
      <c r="K19" s="14"/>
    </row>
    <row r="20" spans="1:11" s="48" customFormat="1" ht="10.5" x14ac:dyDescent="0.15">
      <c r="A20" s="47"/>
      <c r="B20" s="146" t="s">
        <v>182</v>
      </c>
      <c r="C20" s="146"/>
      <c r="D20" s="146"/>
      <c r="E20" s="146"/>
      <c r="F20" s="146"/>
      <c r="G20" s="146"/>
      <c r="H20" s="146"/>
      <c r="I20" s="146"/>
      <c r="K20" s="49"/>
    </row>
    <row r="21" spans="1:11" x14ac:dyDescent="0.2">
      <c r="A21" s="13"/>
      <c r="K21" s="14"/>
    </row>
    <row r="22" spans="1:11" ht="19.5" x14ac:dyDescent="0.35">
      <c r="A22" s="13"/>
      <c r="B22" s="162"/>
      <c r="C22" s="162"/>
      <c r="D22" s="162"/>
      <c r="E22" s="162"/>
      <c r="F22" s="162"/>
      <c r="H22" s="163"/>
      <c r="I22" s="162"/>
      <c r="K22" s="14"/>
    </row>
    <row r="23" spans="1:11" s="48" customFormat="1" ht="10.5" x14ac:dyDescent="0.15">
      <c r="A23" s="47"/>
      <c r="B23" s="146" t="str">
        <f>"("&amp;VLOOKUP($B$10,Table,4,FALSE)&amp;", Pastor)"</f>
        <v>(Pastor, Pastor)</v>
      </c>
      <c r="C23" s="146"/>
      <c r="D23" s="146"/>
      <c r="E23" s="146"/>
      <c r="F23" s="146"/>
      <c r="H23" s="146" t="s">
        <v>153</v>
      </c>
      <c r="I23" s="146"/>
      <c r="K23" s="49"/>
    </row>
    <row r="24" spans="1:11" x14ac:dyDescent="0.2">
      <c r="A24" s="13"/>
      <c r="K24" s="14"/>
    </row>
    <row r="25" spans="1:11" ht="19.5" x14ac:dyDescent="0.35">
      <c r="A25" s="13"/>
      <c r="B25" s="162"/>
      <c r="C25" s="162"/>
      <c r="D25" s="162"/>
      <c r="E25" s="162"/>
      <c r="F25" s="162"/>
      <c r="H25" s="163"/>
      <c r="I25" s="162"/>
      <c r="K25" s="14"/>
    </row>
    <row r="26" spans="1:11" s="48" customFormat="1" ht="10.5" x14ac:dyDescent="0.15">
      <c r="A26" s="47"/>
      <c r="B26" s="161" t="s">
        <v>450</v>
      </c>
      <c r="C26" s="146"/>
      <c r="D26" s="146"/>
      <c r="E26" s="146"/>
      <c r="F26" s="146"/>
      <c r="H26" s="146" t="s">
        <v>153</v>
      </c>
      <c r="I26" s="146"/>
      <c r="K26" s="49"/>
    </row>
    <row r="27" spans="1:11" x14ac:dyDescent="0.2">
      <c r="A27" s="13"/>
      <c r="K27" s="14"/>
    </row>
    <row r="28" spans="1:11" ht="15.75" x14ac:dyDescent="0.25">
      <c r="A28" s="13"/>
      <c r="B28" s="46" t="s">
        <v>2</v>
      </c>
      <c r="K28" s="14"/>
    </row>
    <row r="29" spans="1:11" x14ac:dyDescent="0.2">
      <c r="A29" s="13"/>
      <c r="B29" s="1" t="s">
        <v>3</v>
      </c>
      <c r="K29" s="14"/>
    </row>
    <row r="30" spans="1:11" x14ac:dyDescent="0.2">
      <c r="A30" s="13"/>
      <c r="B30" s="1" t="s">
        <v>4</v>
      </c>
      <c r="K30" s="14"/>
    </row>
    <row r="31" spans="1:11" x14ac:dyDescent="0.2">
      <c r="A31" s="13"/>
      <c r="B31" s="1" t="s">
        <v>5</v>
      </c>
      <c r="K31" s="14"/>
    </row>
    <row r="32" spans="1:11" x14ac:dyDescent="0.2">
      <c r="A32" s="13"/>
      <c r="K32" s="14"/>
    </row>
    <row r="33" spans="1:12" x14ac:dyDescent="0.2">
      <c r="A33" s="13"/>
      <c r="B33" s="170"/>
      <c r="C33" s="170"/>
      <c r="D33" s="171"/>
      <c r="E33" s="170"/>
      <c r="F33" s="170"/>
      <c r="G33" s="170"/>
      <c r="H33" s="171"/>
      <c r="I33" s="170"/>
      <c r="J33" s="170"/>
      <c r="K33" s="170"/>
      <c r="L33" s="13"/>
    </row>
    <row r="34" spans="1:12" x14ac:dyDescent="0.2">
      <c r="A34" s="13"/>
      <c r="D34" s="172"/>
      <c r="H34" s="172"/>
      <c r="L34" s="13"/>
    </row>
    <row r="35" spans="1:12" x14ac:dyDescent="0.2">
      <c r="A35" s="13"/>
      <c r="B35" s="170"/>
      <c r="C35" s="170"/>
      <c r="D35" s="171"/>
      <c r="E35" s="170"/>
      <c r="F35" s="170"/>
      <c r="G35" s="170"/>
      <c r="H35" s="171"/>
      <c r="I35" s="170"/>
      <c r="J35" s="170"/>
      <c r="K35" s="170"/>
      <c r="L35" s="13"/>
    </row>
    <row r="36" spans="1:12" x14ac:dyDescent="0.2">
      <c r="A36" s="13"/>
      <c r="D36" s="172"/>
      <c r="H36" s="172"/>
      <c r="L36" s="13"/>
    </row>
    <row r="37" spans="1:12" x14ac:dyDescent="0.2">
      <c r="A37" s="13"/>
      <c r="B37" s="170"/>
      <c r="C37" s="170"/>
      <c r="D37" s="171"/>
      <c r="E37" s="170"/>
      <c r="F37" s="170"/>
      <c r="G37" s="170"/>
      <c r="H37" s="171"/>
      <c r="I37" s="170"/>
      <c r="J37" s="170"/>
      <c r="K37" s="170"/>
      <c r="L37" s="13"/>
    </row>
    <row r="38" spans="1:12" x14ac:dyDescent="0.2">
      <c r="A38" s="13"/>
      <c r="K38" s="14"/>
    </row>
    <row r="39" spans="1:12" ht="15.75" x14ac:dyDescent="0.25">
      <c r="A39" s="13"/>
      <c r="B39" s="46" t="s">
        <v>497</v>
      </c>
      <c r="C39" s="85"/>
      <c r="D39" s="85"/>
      <c r="E39" s="85"/>
      <c r="F39" s="85"/>
      <c r="G39" s="85"/>
      <c r="H39" s="85"/>
      <c r="I39" s="85"/>
      <c r="J39" s="85"/>
      <c r="K39" s="14"/>
    </row>
    <row r="40" spans="1:12" ht="15.75" x14ac:dyDescent="0.25">
      <c r="A40" s="13"/>
      <c r="B40" s="46" t="s">
        <v>498</v>
      </c>
      <c r="C40" s="85"/>
      <c r="D40" s="85"/>
      <c r="E40" s="85"/>
      <c r="K40" s="14"/>
    </row>
    <row r="41" spans="1:12" x14ac:dyDescent="0.2">
      <c r="A41" s="13"/>
      <c r="B41" s="1" t="s">
        <v>491</v>
      </c>
      <c r="C41" s="48"/>
      <c r="D41" s="48"/>
      <c r="E41" s="48"/>
      <c r="K41" s="14"/>
    </row>
    <row r="42" spans="1:12" x14ac:dyDescent="0.2">
      <c r="A42" s="13"/>
      <c r="B42" s="1" t="s">
        <v>492</v>
      </c>
      <c r="C42" s="48"/>
      <c r="D42" s="48"/>
      <c r="E42" s="48"/>
      <c r="K42" s="14"/>
    </row>
    <row r="43" spans="1:12" x14ac:dyDescent="0.2">
      <c r="A43" s="13"/>
      <c r="B43" t="s">
        <v>493</v>
      </c>
      <c r="K43" s="14"/>
    </row>
    <row r="44" spans="1:12" x14ac:dyDescent="0.2">
      <c r="A44" s="13"/>
      <c r="K44" s="14"/>
    </row>
    <row r="45" spans="1:12" x14ac:dyDescent="0.2">
      <c r="A45" s="13"/>
      <c r="B45" s="125"/>
      <c r="C45" s="125"/>
      <c r="D45" s="125"/>
      <c r="G45" s="125"/>
      <c r="H45" s="125"/>
      <c r="I45" s="125"/>
      <c r="K45" s="14"/>
    </row>
    <row r="46" spans="1:12" x14ac:dyDescent="0.2">
      <c r="A46" s="13"/>
      <c r="B46" t="s">
        <v>495</v>
      </c>
      <c r="G46" t="s">
        <v>494</v>
      </c>
      <c r="K46" s="14"/>
    </row>
    <row r="47" spans="1:12" x14ac:dyDescent="0.2">
      <c r="A47" s="13"/>
      <c r="B47" s="124" t="s">
        <v>496</v>
      </c>
      <c r="K47" s="14"/>
    </row>
    <row r="48" spans="1:12" ht="13.5" thickBot="1" x14ac:dyDescent="0.25">
      <c r="A48" s="13"/>
      <c r="B48" s="106" t="s">
        <v>402</v>
      </c>
      <c r="C48" s="107"/>
      <c r="D48" s="107"/>
      <c r="E48" s="107"/>
      <c r="F48" s="107"/>
      <c r="G48" s="107"/>
      <c r="H48" s="107"/>
      <c r="I48" s="107"/>
      <c r="J48" s="107"/>
      <c r="K48" s="14"/>
    </row>
    <row r="49" spans="1:11" x14ac:dyDescent="0.2">
      <c r="A49" s="13"/>
      <c r="B49" s="108"/>
      <c r="C49" s="109"/>
      <c r="D49" s="109"/>
      <c r="E49" s="109"/>
      <c r="F49" s="110" t="s">
        <v>406</v>
      </c>
      <c r="G49" s="109"/>
      <c r="H49" s="111"/>
      <c r="I49" s="112" t="s">
        <v>407</v>
      </c>
      <c r="J49" s="113"/>
      <c r="K49" s="14"/>
    </row>
    <row r="50" spans="1:11" x14ac:dyDescent="0.2">
      <c r="A50" s="13"/>
      <c r="B50" s="114" t="s">
        <v>164</v>
      </c>
      <c r="C50" s="115"/>
      <c r="D50" s="115"/>
      <c r="E50" s="116"/>
      <c r="F50" s="117" t="s">
        <v>399</v>
      </c>
      <c r="G50" s="134"/>
      <c r="H50" s="135"/>
      <c r="I50" s="136"/>
      <c r="J50" s="137"/>
      <c r="K50" s="14"/>
    </row>
    <row r="51" spans="1:11" x14ac:dyDescent="0.2">
      <c r="A51" s="13"/>
      <c r="B51" s="118"/>
      <c r="C51" s="116"/>
      <c r="D51" s="116"/>
      <c r="E51" s="116"/>
      <c r="F51" s="117"/>
      <c r="G51" s="130"/>
      <c r="H51" s="131"/>
      <c r="I51" s="132"/>
      <c r="J51" s="133"/>
      <c r="K51" s="14"/>
    </row>
    <row r="52" spans="1:11" x14ac:dyDescent="0.2">
      <c r="A52" s="13"/>
      <c r="B52" s="114" t="s">
        <v>165</v>
      </c>
      <c r="C52" s="115"/>
      <c r="D52" s="115"/>
      <c r="E52" s="116"/>
      <c r="F52" s="117" t="s">
        <v>400</v>
      </c>
      <c r="G52" s="134" t="s">
        <v>401</v>
      </c>
      <c r="H52" s="135"/>
      <c r="I52" s="136" t="s">
        <v>401</v>
      </c>
      <c r="J52" s="137"/>
      <c r="K52" s="14"/>
    </row>
    <row r="53" spans="1:11" x14ac:dyDescent="0.2">
      <c r="A53" s="13"/>
      <c r="B53" s="114"/>
      <c r="C53" s="116"/>
      <c r="D53" s="116"/>
      <c r="E53" s="116"/>
      <c r="F53" s="117"/>
      <c r="G53" s="116"/>
      <c r="H53" s="119"/>
      <c r="I53" s="117"/>
      <c r="J53" s="120"/>
      <c r="K53" s="14"/>
    </row>
    <row r="54" spans="1:11" ht="13.5" thickBot="1" x14ac:dyDescent="0.25">
      <c r="A54" s="13"/>
      <c r="B54" s="121"/>
      <c r="C54" s="122"/>
      <c r="D54" s="122"/>
      <c r="E54" s="122"/>
      <c r="F54" s="123"/>
      <c r="G54" s="126" t="s">
        <v>412</v>
      </c>
      <c r="H54" s="127"/>
      <c r="I54" s="128" t="s">
        <v>413</v>
      </c>
      <c r="J54" s="129"/>
      <c r="K54" s="14"/>
    </row>
    <row r="55" spans="1:11" ht="13.5" thickBot="1" x14ac:dyDescent="0.25">
      <c r="A55" s="17"/>
      <c r="B55" s="18"/>
      <c r="C55" s="7"/>
      <c r="D55" s="7"/>
      <c r="E55" s="7"/>
      <c r="F55" s="7"/>
      <c r="G55" s="7"/>
      <c r="H55" s="7"/>
      <c r="I55" s="7"/>
      <c r="J55" s="7"/>
      <c r="K55" s="19"/>
    </row>
    <row r="56" spans="1:11" ht="16.5" thickTop="1" x14ac:dyDescent="0.25">
      <c r="E56" s="105" t="s">
        <v>6</v>
      </c>
      <c r="F56" s="105"/>
      <c r="J56" s="3"/>
      <c r="K56" s="3" t="s">
        <v>145</v>
      </c>
    </row>
    <row r="57" spans="1:11" x14ac:dyDescent="0.2">
      <c r="A57" s="2" t="s">
        <v>7</v>
      </c>
    </row>
    <row r="58" spans="1:11" x14ac:dyDescent="0.2">
      <c r="B58" s="1" t="s">
        <v>403</v>
      </c>
      <c r="G58" s="148">
        <v>0</v>
      </c>
      <c r="H58" s="148"/>
    </row>
    <row r="59" spans="1:11" x14ac:dyDescent="0.2">
      <c r="B59" s="1" t="s">
        <v>8</v>
      </c>
      <c r="G59" s="149">
        <v>0</v>
      </c>
      <c r="H59" s="149"/>
    </row>
    <row r="60" spans="1:11" x14ac:dyDescent="0.2">
      <c r="B60" s="1" t="s">
        <v>9</v>
      </c>
      <c r="G60" s="142">
        <v>0</v>
      </c>
      <c r="H60" s="142"/>
    </row>
    <row r="61" spans="1:11" x14ac:dyDescent="0.2">
      <c r="B61" s="1" t="s">
        <v>10</v>
      </c>
      <c r="G61" s="142">
        <v>0</v>
      </c>
      <c r="H61" s="142"/>
    </row>
    <row r="62" spans="1:11" x14ac:dyDescent="0.2">
      <c r="B62" s="1"/>
      <c r="C62" t="s">
        <v>11</v>
      </c>
      <c r="G62" s="151"/>
      <c r="H62" s="151"/>
      <c r="J62" s="150">
        <f>SUM(G57:H62)</f>
        <v>0</v>
      </c>
      <c r="K62" s="150"/>
    </row>
    <row r="63" spans="1:11" x14ac:dyDescent="0.2">
      <c r="B63" s="1"/>
      <c r="G63" s="143"/>
      <c r="H63" s="143"/>
    </row>
    <row r="64" spans="1:11" x14ac:dyDescent="0.2">
      <c r="A64" s="2" t="s">
        <v>12</v>
      </c>
      <c r="G64" s="143"/>
      <c r="H64" s="143"/>
    </row>
    <row r="65" spans="1:11" x14ac:dyDescent="0.2">
      <c r="B65" s="1" t="s">
        <v>157</v>
      </c>
      <c r="E65" s="1" t="s">
        <v>13</v>
      </c>
      <c r="G65" s="142">
        <v>0</v>
      </c>
      <c r="H65" s="142"/>
    </row>
    <row r="66" spans="1:11" x14ac:dyDescent="0.2">
      <c r="E66" s="28" t="s">
        <v>156</v>
      </c>
      <c r="G66" s="142">
        <v>0</v>
      </c>
      <c r="H66" s="142"/>
    </row>
    <row r="67" spans="1:11" x14ac:dyDescent="0.2">
      <c r="B67" s="1" t="s">
        <v>14</v>
      </c>
      <c r="E67" s="1" t="s">
        <v>13</v>
      </c>
      <c r="G67" s="142">
        <v>0</v>
      </c>
      <c r="H67" s="142"/>
    </row>
    <row r="68" spans="1:11" x14ac:dyDescent="0.2">
      <c r="E68" s="28" t="s">
        <v>156</v>
      </c>
      <c r="G68" s="142">
        <v>0</v>
      </c>
      <c r="H68" s="142"/>
    </row>
    <row r="69" spans="1:11" x14ac:dyDescent="0.2">
      <c r="B69" s="1" t="s">
        <v>15</v>
      </c>
      <c r="E69" s="1" t="s">
        <v>13</v>
      </c>
      <c r="G69" s="142">
        <v>0</v>
      </c>
      <c r="H69" s="142"/>
    </row>
    <row r="70" spans="1:11" x14ac:dyDescent="0.2">
      <c r="E70" s="28" t="s">
        <v>156</v>
      </c>
      <c r="G70" s="142">
        <v>0</v>
      </c>
      <c r="H70" s="142"/>
    </row>
    <row r="71" spans="1:11" x14ac:dyDescent="0.2">
      <c r="C71" t="s">
        <v>16</v>
      </c>
      <c r="E71" s="1"/>
      <c r="G71" s="151"/>
      <c r="H71" s="151"/>
      <c r="J71" s="150">
        <f>SUM(G64:H71)</f>
        <v>0</v>
      </c>
      <c r="K71" s="150"/>
    </row>
    <row r="72" spans="1:11" x14ac:dyDescent="0.2">
      <c r="A72" s="2" t="s">
        <v>17</v>
      </c>
      <c r="G72" s="143"/>
      <c r="H72" s="143"/>
    </row>
    <row r="73" spans="1:11" x14ac:dyDescent="0.2">
      <c r="B73" s="1" t="s">
        <v>224</v>
      </c>
      <c r="G73" s="142">
        <v>0</v>
      </c>
      <c r="H73" s="142"/>
    </row>
    <row r="74" spans="1:11" x14ac:dyDescent="0.2">
      <c r="B74" s="1" t="s">
        <v>18</v>
      </c>
      <c r="G74" s="142">
        <v>0</v>
      </c>
      <c r="H74" s="142"/>
    </row>
    <row r="75" spans="1:11" x14ac:dyDescent="0.2">
      <c r="B75" s="1" t="s">
        <v>19</v>
      </c>
      <c r="G75" s="142">
        <v>0</v>
      </c>
      <c r="H75" s="142"/>
    </row>
    <row r="76" spans="1:11" x14ac:dyDescent="0.2">
      <c r="B76" s="1" t="s">
        <v>15</v>
      </c>
      <c r="G76" s="142">
        <v>0</v>
      </c>
      <c r="H76" s="142"/>
    </row>
    <row r="77" spans="1:11" x14ac:dyDescent="0.2">
      <c r="B77" s="1"/>
      <c r="C77" t="s">
        <v>20</v>
      </c>
      <c r="G77" s="151"/>
      <c r="H77" s="151"/>
      <c r="J77" s="150">
        <f>SUM(G72:H77)</f>
        <v>0</v>
      </c>
      <c r="K77" s="150"/>
    </row>
    <row r="78" spans="1:11" x14ac:dyDescent="0.2">
      <c r="B78" s="1"/>
      <c r="G78" s="143"/>
      <c r="H78" s="143"/>
    </row>
    <row r="79" spans="1:11" x14ac:dyDescent="0.2">
      <c r="A79" s="2" t="s">
        <v>21</v>
      </c>
      <c r="G79" s="143"/>
      <c r="H79" s="143"/>
    </row>
    <row r="80" spans="1:11" x14ac:dyDescent="0.2">
      <c r="B80" s="1" t="s">
        <v>22</v>
      </c>
      <c r="G80" s="142">
        <v>0</v>
      </c>
      <c r="H80" s="142"/>
    </row>
    <row r="81" spans="1:11" x14ac:dyDescent="0.2">
      <c r="B81" s="1" t="s">
        <v>23</v>
      </c>
      <c r="G81" s="142">
        <v>0</v>
      </c>
      <c r="H81" s="142"/>
    </row>
    <row r="82" spans="1:11" x14ac:dyDescent="0.2">
      <c r="B82" s="1" t="s">
        <v>24</v>
      </c>
      <c r="G82" s="142">
        <v>0</v>
      </c>
      <c r="H82" s="142"/>
    </row>
    <row r="83" spans="1:11" x14ac:dyDescent="0.2">
      <c r="B83" s="1" t="s">
        <v>25</v>
      </c>
      <c r="G83" s="142">
        <v>0</v>
      </c>
      <c r="H83" s="142"/>
    </row>
    <row r="84" spans="1:11" x14ac:dyDescent="0.2">
      <c r="B84" s="1" t="s">
        <v>154</v>
      </c>
      <c r="C84" s="144"/>
      <c r="D84" s="144"/>
      <c r="E84" s="144"/>
      <c r="G84" s="142">
        <v>0</v>
      </c>
      <c r="H84" s="142"/>
    </row>
    <row r="85" spans="1:11" x14ac:dyDescent="0.2">
      <c r="B85" s="1"/>
      <c r="C85" t="s">
        <v>26</v>
      </c>
      <c r="G85" s="151"/>
      <c r="H85" s="151"/>
      <c r="J85" s="150">
        <f>SUM(G79:H85)</f>
        <v>0</v>
      </c>
      <c r="K85" s="150"/>
    </row>
    <row r="86" spans="1:11" x14ac:dyDescent="0.2">
      <c r="B86" s="1"/>
      <c r="G86" s="143"/>
      <c r="H86" s="143"/>
    </row>
    <row r="87" spans="1:11" x14ac:dyDescent="0.2">
      <c r="A87" s="21" t="s">
        <v>27</v>
      </c>
      <c r="B87" s="1"/>
      <c r="G87" s="143"/>
      <c r="H87" s="143"/>
      <c r="J87" s="150">
        <f>SUM(J61:K86)</f>
        <v>0</v>
      </c>
      <c r="K87" s="150"/>
    </row>
    <row r="88" spans="1:11" x14ac:dyDescent="0.2">
      <c r="G88" s="143"/>
      <c r="H88" s="143"/>
    </row>
    <row r="89" spans="1:11" x14ac:dyDescent="0.2">
      <c r="A89" s="2" t="s">
        <v>28</v>
      </c>
      <c r="G89" s="143"/>
      <c r="H89" s="143"/>
    </row>
    <row r="90" spans="1:11" x14ac:dyDescent="0.2">
      <c r="B90" s="1" t="s">
        <v>29</v>
      </c>
      <c r="G90" s="142">
        <v>0</v>
      </c>
      <c r="H90" s="142"/>
    </row>
    <row r="91" spans="1:11" x14ac:dyDescent="0.2">
      <c r="B91" s="1" t="s">
        <v>480</v>
      </c>
      <c r="G91" s="104"/>
      <c r="H91" s="104">
        <v>0</v>
      </c>
    </row>
    <row r="92" spans="1:11" x14ac:dyDescent="0.2">
      <c r="B92" s="1" t="s">
        <v>30</v>
      </c>
      <c r="G92" s="142">
        <v>0</v>
      </c>
      <c r="H92" s="142"/>
    </row>
    <row r="93" spans="1:11" x14ac:dyDescent="0.2">
      <c r="B93" s="1" t="s">
        <v>155</v>
      </c>
      <c r="D93" s="144"/>
      <c r="E93" s="144"/>
      <c r="G93" s="142">
        <v>0</v>
      </c>
      <c r="H93" s="142"/>
    </row>
    <row r="94" spans="1:11" x14ac:dyDescent="0.2">
      <c r="B94" s="1" t="s">
        <v>155</v>
      </c>
      <c r="D94" s="144"/>
      <c r="E94" s="144"/>
      <c r="G94" s="142">
        <v>0</v>
      </c>
      <c r="H94" s="142"/>
    </row>
    <row r="95" spans="1:11" x14ac:dyDescent="0.2">
      <c r="B95" s="1" t="s">
        <v>386</v>
      </c>
      <c r="G95" s="142">
        <v>0</v>
      </c>
      <c r="H95" s="142"/>
    </row>
    <row r="96" spans="1:11" x14ac:dyDescent="0.2">
      <c r="B96" s="1" t="s">
        <v>387</v>
      </c>
      <c r="G96" s="142">
        <v>0</v>
      </c>
      <c r="H96" s="142"/>
    </row>
    <row r="97" spans="1:11" x14ac:dyDescent="0.2">
      <c r="B97" s="1" t="s">
        <v>31</v>
      </c>
      <c r="G97" s="142">
        <v>0</v>
      </c>
      <c r="H97" s="142"/>
    </row>
    <row r="98" spans="1:11" x14ac:dyDescent="0.2">
      <c r="B98" s="1" t="s">
        <v>208</v>
      </c>
      <c r="D98" s="144"/>
      <c r="E98" s="144"/>
      <c r="G98" s="142">
        <v>0</v>
      </c>
      <c r="H98" s="142"/>
    </row>
    <row r="99" spans="1:11" x14ac:dyDescent="0.2">
      <c r="B99" s="1" t="s">
        <v>208</v>
      </c>
      <c r="D99" s="144"/>
      <c r="E99" s="144"/>
      <c r="G99" s="142">
        <v>0</v>
      </c>
      <c r="H99" s="142"/>
    </row>
    <row r="100" spans="1:11" x14ac:dyDescent="0.2">
      <c r="B100" s="1" t="s">
        <v>32</v>
      </c>
      <c r="G100" s="142">
        <v>0</v>
      </c>
      <c r="H100" s="142"/>
    </row>
    <row r="101" spans="1:11" x14ac:dyDescent="0.2">
      <c r="B101" s="1" t="s">
        <v>388</v>
      </c>
      <c r="G101" s="142">
        <v>0</v>
      </c>
      <c r="H101" s="142"/>
    </row>
    <row r="102" spans="1:11" x14ac:dyDescent="0.2">
      <c r="B102" s="1" t="s">
        <v>389</v>
      </c>
      <c r="G102" s="142">
        <v>0</v>
      </c>
      <c r="H102" s="142"/>
    </row>
    <row r="103" spans="1:11" x14ac:dyDescent="0.2">
      <c r="B103" s="1" t="s">
        <v>33</v>
      </c>
      <c r="G103" s="142">
        <v>0</v>
      </c>
      <c r="H103" s="142"/>
    </row>
    <row r="104" spans="1:11" x14ac:dyDescent="0.2">
      <c r="B104" s="1" t="s">
        <v>209</v>
      </c>
      <c r="G104" s="142">
        <v>0</v>
      </c>
      <c r="H104" s="142"/>
    </row>
    <row r="105" spans="1:11" x14ac:dyDescent="0.2">
      <c r="B105" s="1" t="s">
        <v>34</v>
      </c>
      <c r="G105" s="142">
        <v>0</v>
      </c>
      <c r="H105" s="142"/>
    </row>
    <row r="106" spans="1:11" x14ac:dyDescent="0.2">
      <c r="B106" s="1" t="s">
        <v>35</v>
      </c>
      <c r="G106" s="142">
        <v>0</v>
      </c>
      <c r="H106" s="142"/>
    </row>
    <row r="107" spans="1:11" x14ac:dyDescent="0.2">
      <c r="B107" s="1" t="s">
        <v>36</v>
      </c>
      <c r="G107" s="142">
        <v>0</v>
      </c>
      <c r="H107" s="142"/>
    </row>
    <row r="108" spans="1:11" x14ac:dyDescent="0.2">
      <c r="B108" s="1" t="s">
        <v>158</v>
      </c>
      <c r="C108" s="144"/>
      <c r="D108" s="144"/>
      <c r="E108" s="144"/>
      <c r="G108" s="142">
        <v>0</v>
      </c>
      <c r="H108" s="142"/>
    </row>
    <row r="109" spans="1:11" x14ac:dyDescent="0.2">
      <c r="B109" s="103" t="s">
        <v>452</v>
      </c>
    </row>
    <row r="110" spans="1:11" x14ac:dyDescent="0.2">
      <c r="B110" s="1"/>
      <c r="C110" t="s">
        <v>37</v>
      </c>
      <c r="G110" s="143"/>
      <c r="H110" s="143"/>
      <c r="J110" s="150">
        <f>SUM(G89:H110)</f>
        <v>0</v>
      </c>
      <c r="K110" s="150"/>
    </row>
    <row r="111" spans="1:11" x14ac:dyDescent="0.2">
      <c r="G111" s="143"/>
      <c r="H111" s="143"/>
    </row>
    <row r="112" spans="1:11" x14ac:dyDescent="0.2">
      <c r="A112" s="2" t="s">
        <v>238</v>
      </c>
      <c r="G112" s="143"/>
      <c r="H112" s="143"/>
      <c r="J112" s="150">
        <f>+I317</f>
        <v>0</v>
      </c>
      <c r="K112" s="150"/>
    </row>
    <row r="113" spans="1:11" x14ac:dyDescent="0.2">
      <c r="G113" s="143"/>
      <c r="H113" s="143"/>
      <c r="K113" s="30" t="str">
        <f>IF(J112=I317,"ok","ERROR")</f>
        <v>ok</v>
      </c>
    </row>
    <row r="114" spans="1:11" x14ac:dyDescent="0.2">
      <c r="A114" s="2" t="s">
        <v>237</v>
      </c>
      <c r="G114" s="143"/>
      <c r="H114" s="143"/>
      <c r="J114" s="150">
        <f>+F378</f>
        <v>0</v>
      </c>
      <c r="K114" s="150"/>
    </row>
    <row r="115" spans="1:11" x14ac:dyDescent="0.2">
      <c r="G115" s="143"/>
      <c r="H115" s="143"/>
      <c r="K115" s="30" t="str">
        <f>IF(J114=F378,"ok","ERROR")</f>
        <v>ok</v>
      </c>
    </row>
    <row r="116" spans="1:11" ht="13.5" thickBot="1" x14ac:dyDescent="0.25">
      <c r="A116" s="2" t="s">
        <v>38</v>
      </c>
      <c r="G116" s="143"/>
      <c r="H116" s="143"/>
      <c r="J116" s="153">
        <f>SUM(J87:K115)</f>
        <v>0</v>
      </c>
      <c r="K116" s="153"/>
    </row>
    <row r="117" spans="1:11" ht="16.5" thickTop="1" x14ac:dyDescent="0.25">
      <c r="E117" s="20" t="s">
        <v>39</v>
      </c>
      <c r="G117" s="143"/>
      <c r="H117" s="143"/>
      <c r="K117" s="3" t="s">
        <v>146</v>
      </c>
    </row>
    <row r="118" spans="1:11" x14ac:dyDescent="0.2">
      <c r="D118" s="8" t="s">
        <v>40</v>
      </c>
      <c r="E118" s="4"/>
      <c r="G118" s="166" t="s">
        <v>41</v>
      </c>
      <c r="H118" s="166"/>
    </row>
    <row r="119" spans="1:11" x14ac:dyDescent="0.2">
      <c r="D119" s="8" t="s">
        <v>42</v>
      </c>
      <c r="E119" s="4"/>
      <c r="G119" s="166" t="s">
        <v>15</v>
      </c>
      <c r="H119" s="166"/>
    </row>
    <row r="120" spans="1:11" x14ac:dyDescent="0.2">
      <c r="A120" s="2"/>
      <c r="D120" s="9" t="s">
        <v>43</v>
      </c>
      <c r="E120" s="4"/>
      <c r="G120" s="154" t="s">
        <v>44</v>
      </c>
      <c r="H120" s="154"/>
      <c r="J120" s="9" t="s">
        <v>45</v>
      </c>
      <c r="K120" s="9"/>
    </row>
    <row r="121" spans="1:11" x14ac:dyDescent="0.2">
      <c r="A121" s="2" t="s">
        <v>46</v>
      </c>
      <c r="D121" s="148">
        <v>0</v>
      </c>
      <c r="E121" s="148"/>
      <c r="G121" s="148">
        <v>0</v>
      </c>
      <c r="H121" s="148"/>
      <c r="J121" s="152">
        <f t="shared" ref="J121:J128" si="0">+D121+G121</f>
        <v>0</v>
      </c>
      <c r="K121" s="152"/>
    </row>
    <row r="122" spans="1:11" x14ac:dyDescent="0.2">
      <c r="A122" s="2" t="s">
        <v>47</v>
      </c>
      <c r="D122" s="142">
        <v>0</v>
      </c>
      <c r="E122" s="142"/>
      <c r="G122" s="142">
        <v>0</v>
      </c>
      <c r="H122" s="142"/>
      <c r="J122" s="150">
        <f t="shared" si="0"/>
        <v>0</v>
      </c>
      <c r="K122" s="150"/>
    </row>
    <row r="123" spans="1:11" x14ac:dyDescent="0.2">
      <c r="A123" s="2" t="s">
        <v>48</v>
      </c>
      <c r="D123" s="142">
        <v>0</v>
      </c>
      <c r="E123" s="142"/>
      <c r="G123" s="142">
        <v>0</v>
      </c>
      <c r="H123" s="142"/>
      <c r="J123" s="150">
        <f t="shared" si="0"/>
        <v>0</v>
      </c>
      <c r="K123" s="150"/>
    </row>
    <row r="124" spans="1:11" x14ac:dyDescent="0.2">
      <c r="A124" s="2" t="s">
        <v>49</v>
      </c>
      <c r="D124" s="142">
        <v>0</v>
      </c>
      <c r="E124" s="142"/>
      <c r="G124" s="142">
        <v>0</v>
      </c>
      <c r="H124" s="142"/>
      <c r="J124" s="150">
        <f t="shared" si="0"/>
        <v>0</v>
      </c>
      <c r="K124" s="150"/>
    </row>
    <row r="125" spans="1:11" x14ac:dyDescent="0.2">
      <c r="A125" s="2" t="s">
        <v>50</v>
      </c>
      <c r="D125" s="142">
        <v>0</v>
      </c>
      <c r="E125" s="142"/>
      <c r="G125" s="142">
        <v>0</v>
      </c>
      <c r="H125" s="142"/>
      <c r="J125" s="150">
        <f t="shared" si="0"/>
        <v>0</v>
      </c>
      <c r="K125" s="150"/>
    </row>
    <row r="126" spans="1:11" x14ac:dyDescent="0.2">
      <c r="A126" s="2" t="s">
        <v>51</v>
      </c>
      <c r="D126" s="142">
        <v>0</v>
      </c>
      <c r="E126" s="142"/>
      <c r="G126" s="142">
        <v>0</v>
      </c>
      <c r="H126" s="142"/>
      <c r="J126" s="150">
        <f t="shared" si="0"/>
        <v>0</v>
      </c>
      <c r="K126" s="150"/>
    </row>
    <row r="127" spans="1:11" x14ac:dyDescent="0.2">
      <c r="A127" s="2" t="s">
        <v>52</v>
      </c>
      <c r="D127" s="142">
        <v>0</v>
      </c>
      <c r="E127" s="142"/>
      <c r="G127" s="142">
        <v>0</v>
      </c>
      <c r="H127" s="142"/>
      <c r="J127" s="150">
        <f t="shared" si="0"/>
        <v>0</v>
      </c>
      <c r="K127" s="150"/>
    </row>
    <row r="128" spans="1:11" x14ac:dyDescent="0.2">
      <c r="A128" s="2" t="s">
        <v>53</v>
      </c>
      <c r="D128" s="142">
        <v>0</v>
      </c>
      <c r="E128" s="142"/>
      <c r="G128" s="142">
        <v>0</v>
      </c>
      <c r="H128" s="142"/>
      <c r="J128" s="150">
        <f t="shared" si="0"/>
        <v>0</v>
      </c>
      <c r="K128" s="150"/>
    </row>
    <row r="129" spans="1:11" ht="21.75" customHeight="1" x14ac:dyDescent="0.2">
      <c r="A129" s="3"/>
      <c r="B129" s="10" t="s">
        <v>54</v>
      </c>
      <c r="D129" s="150">
        <f>SUM(D120:E128)</f>
        <v>0</v>
      </c>
      <c r="E129" s="150"/>
      <c r="G129" s="150">
        <f>SUM(G120:H128)</f>
        <v>0</v>
      </c>
      <c r="H129" s="150"/>
      <c r="J129" s="150">
        <f>SUM(J120:K128)</f>
        <v>0</v>
      </c>
      <c r="K129" s="150"/>
    </row>
    <row r="130" spans="1:11" x14ac:dyDescent="0.2">
      <c r="D130" s="143"/>
      <c r="E130" s="143"/>
      <c r="G130" s="143"/>
      <c r="H130" s="143"/>
      <c r="K130" s="30" t="str">
        <f>IF(ROUND(D129+G129,0)=ROUND(J129,0),"ok","OOB")</f>
        <v>ok</v>
      </c>
    </row>
    <row r="131" spans="1:11" x14ac:dyDescent="0.2">
      <c r="A131" s="2" t="s">
        <v>453</v>
      </c>
      <c r="D131" s="154" t="s">
        <v>55</v>
      </c>
      <c r="E131" s="154"/>
      <c r="G131" s="154" t="s">
        <v>56</v>
      </c>
      <c r="H131" s="154"/>
    </row>
    <row r="132" spans="1:11" x14ac:dyDescent="0.2">
      <c r="B132" s="1" t="s">
        <v>57</v>
      </c>
      <c r="D132" s="142">
        <v>0</v>
      </c>
      <c r="E132" s="142"/>
      <c r="G132" s="142">
        <v>0</v>
      </c>
      <c r="H132" s="142"/>
    </row>
    <row r="133" spans="1:11" x14ac:dyDescent="0.2">
      <c r="B133" s="1" t="s">
        <v>58</v>
      </c>
      <c r="D133" s="142">
        <v>0</v>
      </c>
      <c r="E133" s="142"/>
      <c r="G133" s="142">
        <v>0</v>
      </c>
      <c r="H133" s="142"/>
    </row>
    <row r="134" spans="1:11" x14ac:dyDescent="0.2">
      <c r="B134" s="1" t="s">
        <v>59</v>
      </c>
      <c r="D134" s="142">
        <v>0</v>
      </c>
      <c r="E134" s="142"/>
      <c r="G134" s="142">
        <v>0</v>
      </c>
      <c r="H134" s="142"/>
    </row>
    <row r="135" spans="1:11" x14ac:dyDescent="0.2">
      <c r="B135" s="1" t="s">
        <v>60</v>
      </c>
      <c r="D135" s="142">
        <v>0</v>
      </c>
      <c r="E135" s="142"/>
      <c r="G135" s="142">
        <v>0</v>
      </c>
      <c r="H135" s="142"/>
    </row>
    <row r="136" spans="1:11" x14ac:dyDescent="0.2">
      <c r="B136" s="1" t="s">
        <v>61</v>
      </c>
      <c r="D136" s="142">
        <v>0</v>
      </c>
      <c r="E136" s="142"/>
      <c r="G136" s="142">
        <v>0</v>
      </c>
      <c r="H136" s="142"/>
    </row>
    <row r="137" spans="1:11" ht="12" customHeight="1" x14ac:dyDescent="0.2">
      <c r="B137" s="1" t="s">
        <v>62</v>
      </c>
      <c r="D137" s="142">
        <v>0</v>
      </c>
      <c r="E137" s="142"/>
      <c r="G137" s="142">
        <v>0</v>
      </c>
      <c r="H137" s="142"/>
    </row>
    <row r="138" spans="1:11" ht="22.5" customHeight="1" x14ac:dyDescent="0.2">
      <c r="B138" s="1" t="s">
        <v>63</v>
      </c>
      <c r="D138" s="150">
        <f>SUM(D131:E137)</f>
        <v>0</v>
      </c>
      <c r="E138" s="150"/>
      <c r="G138" s="150">
        <f>SUM(G131:H137)</f>
        <v>0</v>
      </c>
      <c r="H138" s="150"/>
      <c r="J138" s="150">
        <f>+D138+G138</f>
        <v>0</v>
      </c>
      <c r="K138" s="150"/>
    </row>
    <row r="139" spans="1:11" x14ac:dyDescent="0.2">
      <c r="G139" s="143"/>
      <c r="H139" s="143"/>
    </row>
    <row r="140" spans="1:11" x14ac:dyDescent="0.2">
      <c r="A140" s="2" t="s">
        <v>454</v>
      </c>
      <c r="G140" s="143"/>
      <c r="H140" s="143"/>
    </row>
    <row r="141" spans="1:11" x14ac:dyDescent="0.2">
      <c r="B141" s="1" t="s">
        <v>64</v>
      </c>
      <c r="G141" s="142">
        <v>0</v>
      </c>
      <c r="H141" s="142"/>
    </row>
    <row r="142" spans="1:11" x14ac:dyDescent="0.2">
      <c r="B142" s="1" t="s">
        <v>211</v>
      </c>
      <c r="G142" s="142">
        <v>0</v>
      </c>
      <c r="H142" s="142"/>
    </row>
    <row r="143" spans="1:11" x14ac:dyDescent="0.2">
      <c r="B143" s="1" t="s">
        <v>65</v>
      </c>
      <c r="G143" s="142">
        <v>0</v>
      </c>
      <c r="H143" s="142"/>
    </row>
    <row r="144" spans="1:11" x14ac:dyDescent="0.2">
      <c r="B144" s="1" t="s">
        <v>66</v>
      </c>
      <c r="G144" s="142">
        <v>0</v>
      </c>
      <c r="H144" s="142"/>
    </row>
    <row r="145" spans="1:11" x14ac:dyDescent="0.2">
      <c r="B145" s="1" t="s">
        <v>67</v>
      </c>
      <c r="G145" s="142">
        <v>0</v>
      </c>
      <c r="H145" s="142"/>
    </row>
    <row r="146" spans="1:11" x14ac:dyDescent="0.2">
      <c r="B146" s="1" t="s">
        <v>158</v>
      </c>
      <c r="C146" s="144"/>
      <c r="D146" s="144"/>
      <c r="E146" s="144"/>
      <c r="G146" s="142">
        <v>0</v>
      </c>
      <c r="H146" s="142"/>
    </row>
    <row r="147" spans="1:11" x14ac:dyDescent="0.2">
      <c r="B147" s="1" t="s">
        <v>158</v>
      </c>
      <c r="C147" s="144"/>
      <c r="D147" s="144"/>
      <c r="E147" s="144"/>
      <c r="G147" s="142">
        <v>0</v>
      </c>
      <c r="H147" s="142"/>
    </row>
    <row r="148" spans="1:11" x14ac:dyDescent="0.2">
      <c r="B148" s="1" t="s">
        <v>158</v>
      </c>
      <c r="C148" s="144"/>
      <c r="D148" s="144"/>
      <c r="E148" s="144"/>
      <c r="G148" s="142">
        <v>0</v>
      </c>
      <c r="H148" s="142"/>
    </row>
    <row r="149" spans="1:11" ht="21" customHeight="1" x14ac:dyDescent="0.2">
      <c r="B149" t="s">
        <v>68</v>
      </c>
      <c r="G149" s="143"/>
      <c r="H149" s="143"/>
      <c r="J149" s="150">
        <f>SUM(G140:H149)</f>
        <v>0</v>
      </c>
      <c r="K149" s="150"/>
    </row>
    <row r="150" spans="1:11" ht="10.5" customHeight="1" x14ac:dyDescent="0.2">
      <c r="G150" s="143"/>
      <c r="H150" s="143"/>
    </row>
    <row r="151" spans="1:11" x14ac:dyDescent="0.2">
      <c r="A151" s="2" t="s">
        <v>455</v>
      </c>
      <c r="G151" s="143"/>
      <c r="H151" s="143"/>
    </row>
    <row r="152" spans="1:11" x14ac:dyDescent="0.2">
      <c r="B152" s="1" t="s">
        <v>69</v>
      </c>
      <c r="G152" s="142">
        <v>0</v>
      </c>
      <c r="H152" s="142"/>
    </row>
    <row r="153" spans="1:11" x14ac:dyDescent="0.2">
      <c r="B153" s="1" t="s">
        <v>70</v>
      </c>
      <c r="G153" s="142">
        <v>0</v>
      </c>
      <c r="H153" s="142"/>
    </row>
    <row r="154" spans="1:11" x14ac:dyDescent="0.2">
      <c r="B154" s="1" t="s">
        <v>71</v>
      </c>
      <c r="G154" s="142">
        <v>0</v>
      </c>
      <c r="H154" s="142"/>
    </row>
    <row r="155" spans="1:11" x14ac:dyDescent="0.2">
      <c r="B155" s="1" t="s">
        <v>72</v>
      </c>
      <c r="G155" s="142">
        <v>0</v>
      </c>
      <c r="H155" s="142"/>
    </row>
    <row r="156" spans="1:11" ht="12" customHeight="1" x14ac:dyDescent="0.2">
      <c r="B156" s="1" t="s">
        <v>73</v>
      </c>
      <c r="G156" s="142">
        <v>0</v>
      </c>
      <c r="H156" s="142"/>
    </row>
    <row r="157" spans="1:11" ht="22.5" customHeight="1" x14ac:dyDescent="0.2">
      <c r="B157" s="1" t="s">
        <v>74</v>
      </c>
      <c r="G157" s="143"/>
      <c r="H157" s="143"/>
      <c r="J157" s="150">
        <f>SUM(G151:H157)</f>
        <v>0</v>
      </c>
      <c r="K157" s="150"/>
    </row>
    <row r="158" spans="1:11" x14ac:dyDescent="0.2">
      <c r="B158" s="1"/>
      <c r="G158" s="143"/>
      <c r="H158" s="143"/>
    </row>
    <row r="159" spans="1:11" x14ac:dyDescent="0.2">
      <c r="A159" s="2" t="s">
        <v>456</v>
      </c>
      <c r="G159" s="143"/>
      <c r="H159" s="143"/>
      <c r="J159" s="150">
        <f>+I378</f>
        <v>0</v>
      </c>
      <c r="K159" s="150"/>
    </row>
    <row r="160" spans="1:11" x14ac:dyDescent="0.2">
      <c r="G160" s="143"/>
      <c r="H160" s="143"/>
    </row>
    <row r="161" spans="1:11" x14ac:dyDescent="0.2">
      <c r="A161" s="2" t="s">
        <v>457</v>
      </c>
      <c r="G161" s="143"/>
      <c r="H161" s="143"/>
    </row>
    <row r="162" spans="1:11" x14ac:dyDescent="0.2">
      <c r="B162" s="1" t="s">
        <v>158</v>
      </c>
      <c r="C162" s="138"/>
      <c r="D162" s="138"/>
      <c r="E162" s="138"/>
      <c r="G162" s="142">
        <v>0</v>
      </c>
      <c r="H162" s="142"/>
    </row>
    <row r="163" spans="1:11" x14ac:dyDescent="0.2">
      <c r="B163" s="1" t="s">
        <v>158</v>
      </c>
      <c r="C163" s="138"/>
      <c r="D163" s="138"/>
      <c r="E163" s="138"/>
      <c r="G163" s="142">
        <v>0</v>
      </c>
      <c r="H163" s="142"/>
    </row>
    <row r="164" spans="1:11" x14ac:dyDescent="0.2">
      <c r="B164" s="1" t="s">
        <v>158</v>
      </c>
      <c r="C164" s="138"/>
      <c r="D164" s="138"/>
      <c r="E164" s="138"/>
      <c r="G164" s="142">
        <v>0</v>
      </c>
      <c r="H164" s="142"/>
    </row>
    <row r="165" spans="1:11" x14ac:dyDescent="0.2">
      <c r="B165" s="1" t="s">
        <v>158</v>
      </c>
      <c r="C165" s="138"/>
      <c r="D165" s="138"/>
      <c r="E165" s="138"/>
      <c r="G165" s="142">
        <v>0</v>
      </c>
      <c r="H165" s="142"/>
    </row>
    <row r="166" spans="1:11" x14ac:dyDescent="0.2">
      <c r="B166" s="1" t="s">
        <v>158</v>
      </c>
      <c r="C166" s="138"/>
      <c r="D166" s="138"/>
      <c r="E166" s="138"/>
      <c r="G166" s="142">
        <v>0</v>
      </c>
      <c r="H166" s="142"/>
    </row>
    <row r="167" spans="1:11" ht="21" customHeight="1" x14ac:dyDescent="0.2">
      <c r="B167" s="1" t="s">
        <v>75</v>
      </c>
      <c r="G167" s="143"/>
      <c r="H167" s="143"/>
      <c r="J167" s="150">
        <f>SUM(G161:H167)</f>
        <v>0</v>
      </c>
      <c r="K167" s="150"/>
    </row>
    <row r="168" spans="1:11" x14ac:dyDescent="0.2">
      <c r="B168" s="1"/>
      <c r="G168" s="143"/>
      <c r="H168" s="143"/>
    </row>
    <row r="169" spans="1:11" ht="13.5" thickBot="1" x14ac:dyDescent="0.25">
      <c r="A169" s="2" t="s">
        <v>458</v>
      </c>
      <c r="B169" s="1"/>
      <c r="G169" s="143"/>
      <c r="H169" s="143"/>
      <c r="J169" s="153">
        <f>SUM(J129:K168)</f>
        <v>0</v>
      </c>
      <c r="K169" s="153"/>
    </row>
    <row r="170" spans="1:11" ht="14.25" thickTop="1" thickBot="1" x14ac:dyDescent="0.25">
      <c r="A170" s="88"/>
      <c r="B170" s="89"/>
      <c r="C170" s="90"/>
      <c r="D170" s="90"/>
      <c r="E170" s="90"/>
      <c r="F170" s="90"/>
      <c r="G170" s="91"/>
      <c r="H170" s="91"/>
      <c r="I170" s="90"/>
      <c r="J170" s="92"/>
      <c r="K170" s="92"/>
    </row>
    <row r="171" spans="1:11" x14ac:dyDescent="0.2">
      <c r="A171" s="2"/>
      <c r="B171" s="1"/>
      <c r="G171" s="86"/>
      <c r="H171" s="86"/>
      <c r="J171" s="87"/>
      <c r="K171" s="87"/>
    </row>
    <row r="172" spans="1:11" ht="13.5" thickBot="1" x14ac:dyDescent="0.25">
      <c r="A172" s="2" t="s">
        <v>459</v>
      </c>
      <c r="B172" s="1"/>
      <c r="G172" s="86"/>
      <c r="H172" s="86"/>
      <c r="J172" s="153">
        <f>+J116-J169</f>
        <v>0</v>
      </c>
      <c r="K172" s="153"/>
    </row>
    <row r="173" spans="1:11" ht="16.5" customHeight="1" thickTop="1" x14ac:dyDescent="0.25">
      <c r="B173" s="160" t="str">
        <f>IF(B10="","",+B10)</f>
        <v>Select Parish from Drop Down List</v>
      </c>
      <c r="C173" s="160"/>
      <c r="D173" s="160"/>
      <c r="E173" s="160"/>
      <c r="F173" s="160"/>
      <c r="G173" s="160"/>
      <c r="H173" s="160"/>
      <c r="I173" s="160"/>
      <c r="K173" s="3" t="s">
        <v>147</v>
      </c>
    </row>
    <row r="174" spans="1:11" ht="15.75" x14ac:dyDescent="0.25">
      <c r="A174" s="3"/>
      <c r="B174" s="160" t="s">
        <v>76</v>
      </c>
      <c r="C174" s="160"/>
      <c r="D174" s="160"/>
      <c r="E174" s="160"/>
      <c r="F174" s="160"/>
      <c r="G174" s="160"/>
      <c r="H174" s="160"/>
      <c r="I174" s="160"/>
    </row>
    <row r="175" spans="1:11" ht="15.75" x14ac:dyDescent="0.25">
      <c r="A175" s="3"/>
      <c r="B175" s="159">
        <f>+$F$7</f>
        <v>46203</v>
      </c>
      <c r="C175" s="160"/>
      <c r="D175" s="160"/>
      <c r="E175" s="160"/>
      <c r="F175" s="160"/>
      <c r="G175" s="160"/>
      <c r="H175" s="160"/>
      <c r="I175" s="160"/>
    </row>
    <row r="176" spans="1:11" x14ac:dyDescent="0.2">
      <c r="A176" s="1"/>
    </row>
    <row r="177" spans="1:11" ht="15.75" x14ac:dyDescent="0.25">
      <c r="A177" s="1"/>
      <c r="B177" s="23"/>
      <c r="E177" s="6" t="s">
        <v>77</v>
      </c>
      <c r="F177" s="6"/>
    </row>
    <row r="179" spans="1:11" x14ac:dyDescent="0.2">
      <c r="A179" s="21" t="s">
        <v>78</v>
      </c>
    </row>
    <row r="180" spans="1:11" x14ac:dyDescent="0.2">
      <c r="B180" t="s">
        <v>79</v>
      </c>
      <c r="G180" s="148">
        <v>0</v>
      </c>
      <c r="H180" s="148"/>
    </row>
    <row r="181" spans="1:11" x14ac:dyDescent="0.2">
      <c r="B181" t="s">
        <v>80</v>
      </c>
      <c r="G181" s="142">
        <v>0</v>
      </c>
      <c r="H181" s="142"/>
    </row>
    <row r="182" spans="1:11" x14ac:dyDescent="0.2">
      <c r="B182" t="s">
        <v>81</v>
      </c>
      <c r="G182" s="142">
        <v>0</v>
      </c>
      <c r="H182" s="142"/>
    </row>
    <row r="183" spans="1:11" x14ac:dyDescent="0.2">
      <c r="B183" t="s">
        <v>82</v>
      </c>
      <c r="G183" s="142">
        <v>0</v>
      </c>
      <c r="H183" s="142"/>
    </row>
    <row r="184" spans="1:11" x14ac:dyDescent="0.2">
      <c r="B184" t="s">
        <v>83</v>
      </c>
      <c r="G184" s="142">
        <v>0</v>
      </c>
      <c r="H184" s="142"/>
    </row>
    <row r="185" spans="1:11" x14ac:dyDescent="0.2">
      <c r="B185" t="s">
        <v>159</v>
      </c>
      <c r="D185" s="138"/>
      <c r="E185" s="138"/>
      <c r="F185" s="138"/>
      <c r="G185" s="142">
        <v>0</v>
      </c>
      <c r="H185" s="142"/>
    </row>
    <row r="186" spans="1:11" x14ac:dyDescent="0.2">
      <c r="B186" s="1" t="s">
        <v>84</v>
      </c>
      <c r="G186" s="142">
        <v>0</v>
      </c>
      <c r="H186" s="142"/>
    </row>
    <row r="187" spans="1:11" x14ac:dyDescent="0.2">
      <c r="A187" s="1"/>
      <c r="B187" t="s">
        <v>85</v>
      </c>
      <c r="G187" s="142">
        <v>0</v>
      </c>
      <c r="H187" s="142"/>
    </row>
    <row r="188" spans="1:11" ht="22.5" customHeight="1" x14ac:dyDescent="0.2">
      <c r="A188" s="1"/>
      <c r="C188" t="s">
        <v>86</v>
      </c>
      <c r="G188" s="143"/>
      <c r="H188" s="143"/>
      <c r="I188" s="3" t="s">
        <v>87</v>
      </c>
      <c r="J188" s="150">
        <f>SUM(G179:H188)</f>
        <v>0</v>
      </c>
      <c r="K188" s="150"/>
    </row>
    <row r="189" spans="1:11" x14ac:dyDescent="0.2">
      <c r="A189" s="2" t="s">
        <v>88</v>
      </c>
      <c r="G189" s="143"/>
      <c r="H189" s="143"/>
      <c r="I189" s="3"/>
      <c r="J189" s="3"/>
      <c r="K189" s="3" t="str">
        <f>IF(ROUND(J188,0)=ROUND(I239,0),"ok","MISSING DETAIL")</f>
        <v>ok</v>
      </c>
    </row>
    <row r="190" spans="1:11" x14ac:dyDescent="0.2">
      <c r="A190" s="1"/>
      <c r="B190" t="s">
        <v>89</v>
      </c>
      <c r="G190" s="148">
        <v>0</v>
      </c>
      <c r="H190" s="148"/>
      <c r="I190" s="3"/>
    </row>
    <row r="191" spans="1:11" x14ac:dyDescent="0.2">
      <c r="A191" s="1"/>
      <c r="B191" t="s">
        <v>223</v>
      </c>
      <c r="G191" s="142">
        <v>0</v>
      </c>
      <c r="H191" s="142"/>
      <c r="I191" s="3"/>
    </row>
    <row r="192" spans="1:11" x14ac:dyDescent="0.2">
      <c r="B192" s="1" t="s">
        <v>158</v>
      </c>
      <c r="C192" s="138"/>
      <c r="D192" s="138"/>
      <c r="E192" s="138"/>
      <c r="F192" s="138"/>
      <c r="G192" s="142">
        <v>0</v>
      </c>
      <c r="H192" s="142"/>
      <c r="I192" s="3"/>
    </row>
    <row r="193" spans="1:11" x14ac:dyDescent="0.2">
      <c r="B193" s="1" t="s">
        <v>158</v>
      </c>
      <c r="C193" s="138"/>
      <c r="D193" s="138"/>
      <c r="E193" s="138"/>
      <c r="F193" s="138"/>
      <c r="G193" s="142">
        <v>0</v>
      </c>
      <c r="H193" s="142"/>
      <c r="I193" s="3"/>
    </row>
    <row r="194" spans="1:11" x14ac:dyDescent="0.2">
      <c r="B194" s="1" t="s">
        <v>158</v>
      </c>
      <c r="C194" s="138"/>
      <c r="D194" s="138"/>
      <c r="E194" s="138"/>
      <c r="F194" s="138"/>
      <c r="G194" s="142">
        <v>0</v>
      </c>
      <c r="H194" s="142"/>
      <c r="I194" s="3"/>
    </row>
    <row r="195" spans="1:11" ht="21" customHeight="1" x14ac:dyDescent="0.2">
      <c r="C195" s="1" t="s">
        <v>90</v>
      </c>
      <c r="F195" s="1"/>
      <c r="G195" s="143"/>
      <c r="H195" s="143"/>
      <c r="I195" s="3" t="s">
        <v>91</v>
      </c>
      <c r="J195" s="150">
        <f>SUM(G189:H195)</f>
        <v>0</v>
      </c>
      <c r="K195" s="150"/>
    </row>
    <row r="196" spans="1:11" ht="18.75" customHeight="1" x14ac:dyDescent="0.2">
      <c r="A196" s="21" t="s">
        <v>92</v>
      </c>
      <c r="G196" s="143"/>
      <c r="H196" s="143"/>
      <c r="I196" s="3" t="s">
        <v>93</v>
      </c>
      <c r="J196" s="142">
        <v>0</v>
      </c>
      <c r="K196" s="142"/>
    </row>
    <row r="197" spans="1:11" x14ac:dyDescent="0.2">
      <c r="F197" s="1"/>
      <c r="G197" s="143"/>
      <c r="H197" s="143"/>
      <c r="I197" s="3"/>
    </row>
    <row r="198" spans="1:11" x14ac:dyDescent="0.2">
      <c r="A198" s="21" t="s">
        <v>94</v>
      </c>
      <c r="G198" s="143"/>
      <c r="H198" s="143"/>
      <c r="I198" s="3"/>
    </row>
    <row r="199" spans="1:11" x14ac:dyDescent="0.2">
      <c r="A199" s="21"/>
      <c r="B199" s="144"/>
      <c r="C199" s="144"/>
      <c r="D199" s="144"/>
      <c r="E199" s="144"/>
      <c r="G199" s="148">
        <v>0</v>
      </c>
      <c r="H199" s="148"/>
      <c r="I199" s="3"/>
    </row>
    <row r="200" spans="1:11" x14ac:dyDescent="0.2">
      <c r="B200" s="144"/>
      <c r="C200" s="144"/>
      <c r="D200" s="144"/>
      <c r="E200" s="144"/>
      <c r="G200" s="142">
        <v>0</v>
      </c>
      <c r="H200" s="142"/>
      <c r="I200" s="3"/>
    </row>
    <row r="201" spans="1:11" x14ac:dyDescent="0.2">
      <c r="B201" s="144"/>
      <c r="C201" s="144"/>
      <c r="D201" s="144"/>
      <c r="E201" s="144"/>
      <c r="G201" s="142">
        <v>0</v>
      </c>
      <c r="H201" s="142"/>
      <c r="I201" s="3"/>
    </row>
    <row r="202" spans="1:11" ht="21.75" customHeight="1" x14ac:dyDescent="0.2">
      <c r="C202" t="s">
        <v>95</v>
      </c>
      <c r="G202" s="143"/>
      <c r="H202" s="143"/>
      <c r="I202" s="3" t="s">
        <v>96</v>
      </c>
      <c r="J202" s="150">
        <f>SUM(G198:H202)</f>
        <v>0</v>
      </c>
      <c r="K202" s="150"/>
    </row>
    <row r="203" spans="1:11" ht="21.75" customHeight="1" thickBot="1" x14ac:dyDescent="0.25">
      <c r="C203" s="1" t="s">
        <v>97</v>
      </c>
      <c r="G203" s="143"/>
      <c r="H203" s="143"/>
      <c r="I203" s="3" t="s">
        <v>98</v>
      </c>
      <c r="J203" s="155">
        <f>SUM(J187:K202)</f>
        <v>0</v>
      </c>
      <c r="K203" s="155"/>
    </row>
    <row r="204" spans="1:11" ht="13.5" thickTop="1" x14ac:dyDescent="0.2">
      <c r="G204" s="143"/>
      <c r="H204" s="143"/>
    </row>
    <row r="205" spans="1:11" ht="15.75" x14ac:dyDescent="0.25">
      <c r="C205" s="6" t="s">
        <v>99</v>
      </c>
      <c r="D205" s="4"/>
      <c r="E205" s="4"/>
      <c r="F205" s="4"/>
      <c r="G205" s="4"/>
      <c r="H205" s="4"/>
    </row>
    <row r="206" spans="1:11" x14ac:dyDescent="0.2">
      <c r="A206" s="21" t="s">
        <v>100</v>
      </c>
      <c r="G206" s="143"/>
      <c r="H206" s="143"/>
    </row>
    <row r="207" spans="1:11" ht="12" customHeight="1" x14ac:dyDescent="0.2">
      <c r="B207" s="1" t="s">
        <v>101</v>
      </c>
      <c r="G207" s="148">
        <v>0</v>
      </c>
      <c r="H207" s="148"/>
    </row>
    <row r="208" spans="1:11" x14ac:dyDescent="0.2">
      <c r="B208" s="1" t="s">
        <v>102</v>
      </c>
      <c r="G208" s="142">
        <v>0</v>
      </c>
      <c r="H208" s="142"/>
    </row>
    <row r="209" spans="1:11" x14ac:dyDescent="0.2">
      <c r="B209" s="1" t="s">
        <v>103</v>
      </c>
      <c r="G209" s="142">
        <v>0</v>
      </c>
      <c r="H209" s="142"/>
    </row>
    <row r="210" spans="1:11" x14ac:dyDescent="0.2">
      <c r="B210" s="1" t="s">
        <v>150</v>
      </c>
      <c r="G210" s="142">
        <v>0</v>
      </c>
      <c r="H210" s="142"/>
    </row>
    <row r="211" spans="1:11" x14ac:dyDescent="0.2">
      <c r="B211" s="1" t="s">
        <v>104</v>
      </c>
      <c r="G211" s="142">
        <v>0</v>
      </c>
      <c r="H211" s="142"/>
    </row>
    <row r="212" spans="1:11" x14ac:dyDescent="0.2">
      <c r="B212" s="1" t="s">
        <v>105</v>
      </c>
      <c r="G212" s="142">
        <v>0</v>
      </c>
      <c r="H212" s="142"/>
      <c r="I212" t="str">
        <f>IF(G212=I259,"ok","(Enter Detail on Sch 3)")</f>
        <v>ok</v>
      </c>
    </row>
    <row r="213" spans="1:11" x14ac:dyDescent="0.2">
      <c r="B213" s="1" t="s">
        <v>160</v>
      </c>
      <c r="C213" s="138"/>
      <c r="D213" s="138"/>
      <c r="E213" s="138"/>
      <c r="G213" s="142">
        <v>0</v>
      </c>
      <c r="H213" s="142"/>
    </row>
    <row r="214" spans="1:11" x14ac:dyDescent="0.2">
      <c r="B214" s="1" t="s">
        <v>160</v>
      </c>
      <c r="C214" s="138"/>
      <c r="D214" s="138"/>
      <c r="E214" s="138"/>
      <c r="G214" s="142">
        <v>0</v>
      </c>
      <c r="H214" s="142"/>
    </row>
    <row r="215" spans="1:11" x14ac:dyDescent="0.2">
      <c r="B215" s="1" t="s">
        <v>106</v>
      </c>
      <c r="G215" s="142">
        <v>0</v>
      </c>
      <c r="H215" s="142"/>
    </row>
    <row r="216" spans="1:11" ht="21.75" customHeight="1" x14ac:dyDescent="0.2">
      <c r="C216" s="1" t="s">
        <v>107</v>
      </c>
      <c r="D216" s="3"/>
      <c r="G216" s="143"/>
      <c r="H216" s="143"/>
      <c r="I216" s="3" t="s">
        <v>108</v>
      </c>
      <c r="J216" s="150">
        <f>SUM(G206:H216)</f>
        <v>0</v>
      </c>
      <c r="K216" s="150"/>
    </row>
    <row r="217" spans="1:11" x14ac:dyDescent="0.2">
      <c r="G217" s="143"/>
      <c r="H217" s="143"/>
    </row>
    <row r="218" spans="1:11" x14ac:dyDescent="0.2">
      <c r="A218" s="21" t="s">
        <v>109</v>
      </c>
      <c r="B218" s="1"/>
      <c r="D218" s="1"/>
      <c r="E218" s="3"/>
      <c r="G218" s="143"/>
      <c r="H218" s="143"/>
    </row>
    <row r="219" spans="1:11" x14ac:dyDescent="0.2">
      <c r="B219" s="23" t="s">
        <v>448</v>
      </c>
      <c r="C219" s="23"/>
      <c r="D219" s="23"/>
      <c r="E219" s="98"/>
      <c r="F219" s="98"/>
      <c r="G219" s="143"/>
      <c r="H219" s="143"/>
    </row>
    <row r="220" spans="1:11" x14ac:dyDescent="0.2">
      <c r="B220" s="99" t="s">
        <v>449</v>
      </c>
      <c r="C220" s="23"/>
      <c r="D220" s="23"/>
      <c r="E220" s="98"/>
      <c r="F220" s="98"/>
      <c r="G220" s="148">
        <v>0</v>
      </c>
      <c r="H220" s="148"/>
      <c r="I220" s="1" t="s">
        <v>110</v>
      </c>
    </row>
    <row r="221" spans="1:11" x14ac:dyDescent="0.2">
      <c r="B221" t="s">
        <v>442</v>
      </c>
      <c r="E221" s="3"/>
      <c r="F221" s="3"/>
      <c r="G221" s="150">
        <f>+J172</f>
        <v>0</v>
      </c>
      <c r="H221" s="150"/>
      <c r="I221" s="1" t="s">
        <v>111</v>
      </c>
    </row>
    <row r="222" spans="1:11" ht="21" customHeight="1" x14ac:dyDescent="0.2">
      <c r="C222" t="s">
        <v>443</v>
      </c>
      <c r="G222" s="143"/>
      <c r="H222" s="143"/>
      <c r="I222" s="3" t="s">
        <v>112</v>
      </c>
      <c r="J222" s="150">
        <f>SUM(G218:H222)</f>
        <v>0</v>
      </c>
      <c r="K222" s="150"/>
    </row>
    <row r="223" spans="1:11" ht="19.5" customHeight="1" thickBot="1" x14ac:dyDescent="0.25">
      <c r="B223" s="1" t="s">
        <v>444</v>
      </c>
      <c r="G223" s="143"/>
      <c r="H223" s="143"/>
      <c r="I223" s="3" t="s">
        <v>113</v>
      </c>
      <c r="J223" s="155">
        <f>+J216+J222</f>
        <v>0</v>
      </c>
      <c r="K223" s="155"/>
    </row>
    <row r="224" spans="1:11" ht="13.5" thickTop="1" x14ac:dyDescent="0.2">
      <c r="K224" s="3" t="s">
        <v>114</v>
      </c>
    </row>
    <row r="225" spans="1:11" x14ac:dyDescent="0.2">
      <c r="K225" s="3" t="str">
        <f>IF(ROUND(J223,0)=ROUND(J203,0),"ok","OOB")</f>
        <v>ok</v>
      </c>
    </row>
    <row r="226" spans="1:11" ht="15.75" x14ac:dyDescent="0.25">
      <c r="D226" s="22" t="s">
        <v>115</v>
      </c>
      <c r="K226" s="3" t="s">
        <v>148</v>
      </c>
    </row>
    <row r="228" spans="1:11" x14ac:dyDescent="0.2">
      <c r="A228" s="2" t="s">
        <v>239</v>
      </c>
    </row>
    <row r="230" spans="1:11" x14ac:dyDescent="0.2">
      <c r="B230" s="25" t="s">
        <v>116</v>
      </c>
      <c r="D230" s="24" t="s">
        <v>117</v>
      </c>
      <c r="H230" s="24"/>
      <c r="J230" s="3" t="str">
        <f>"Balance at "&amp;TEXT($F$7,"mm/dd/yy")</f>
        <v>Balance at 06/30/26</v>
      </c>
    </row>
    <row r="231" spans="1:11" x14ac:dyDescent="0.2">
      <c r="B231" s="144" t="s">
        <v>118</v>
      </c>
      <c r="C231" s="144"/>
      <c r="D231" s="144"/>
      <c r="E231" s="144"/>
      <c r="F231" s="144"/>
      <c r="G231" s="144"/>
      <c r="H231" s="144"/>
      <c r="I231" s="148">
        <v>0</v>
      </c>
      <c r="J231" s="148"/>
    </row>
    <row r="232" spans="1:11" x14ac:dyDescent="0.2">
      <c r="B232" s="144"/>
      <c r="C232" s="144"/>
      <c r="D232" s="144"/>
      <c r="E232" s="144"/>
      <c r="F232" s="144"/>
      <c r="G232" s="144"/>
      <c r="H232" s="144"/>
      <c r="I232" s="142">
        <v>0</v>
      </c>
      <c r="J232" s="142"/>
    </row>
    <row r="233" spans="1:11" x14ac:dyDescent="0.2">
      <c r="B233" s="144"/>
      <c r="C233" s="144"/>
      <c r="D233" s="144"/>
      <c r="E233" s="144"/>
      <c r="F233" s="144"/>
      <c r="G233" s="144"/>
      <c r="H233" s="144"/>
      <c r="I233" s="142">
        <v>0</v>
      </c>
      <c r="J233" s="142"/>
    </row>
    <row r="234" spans="1:11" x14ac:dyDescent="0.2">
      <c r="B234" s="144"/>
      <c r="C234" s="144"/>
      <c r="D234" s="144"/>
      <c r="E234" s="144"/>
      <c r="F234" s="144"/>
      <c r="G234" s="144"/>
      <c r="H234" s="144"/>
      <c r="I234" s="142">
        <v>0</v>
      </c>
      <c r="J234" s="142"/>
    </row>
    <row r="235" spans="1:11" x14ac:dyDescent="0.2">
      <c r="B235" s="144"/>
      <c r="C235" s="144"/>
      <c r="D235" s="144"/>
      <c r="E235" s="144"/>
      <c r="F235" s="144"/>
      <c r="G235" s="144"/>
      <c r="H235" s="144"/>
      <c r="I235" s="142">
        <v>0</v>
      </c>
      <c r="J235" s="142"/>
    </row>
    <row r="236" spans="1:11" x14ac:dyDescent="0.2">
      <c r="B236" s="144"/>
      <c r="C236" s="144"/>
      <c r="D236" s="144"/>
      <c r="E236" s="144"/>
      <c r="F236" s="144"/>
      <c r="G236" s="144"/>
      <c r="H236" s="144"/>
      <c r="I236" s="142">
        <v>0</v>
      </c>
      <c r="J236" s="142"/>
    </row>
    <row r="237" spans="1:11" x14ac:dyDescent="0.2">
      <c r="B237" s="144"/>
      <c r="C237" s="144"/>
      <c r="D237" s="144"/>
      <c r="E237" s="144"/>
      <c r="F237" s="144"/>
      <c r="G237" s="144"/>
      <c r="H237" s="144"/>
      <c r="I237" s="142">
        <v>0</v>
      </c>
      <c r="J237" s="142"/>
    </row>
    <row r="238" spans="1:11" x14ac:dyDescent="0.2">
      <c r="B238" s="144"/>
      <c r="C238" s="144"/>
      <c r="D238" s="144"/>
      <c r="E238" s="144"/>
      <c r="F238" s="144"/>
      <c r="G238" s="144"/>
      <c r="H238" s="144"/>
      <c r="I238" s="142">
        <v>0</v>
      </c>
      <c r="J238" s="142"/>
    </row>
    <row r="239" spans="1:11" ht="13.5" thickBot="1" x14ac:dyDescent="0.25">
      <c r="C239" s="1" t="s">
        <v>119</v>
      </c>
      <c r="H239" s="1" t="s">
        <v>120</v>
      </c>
      <c r="I239" s="155">
        <f>SUM(I231:J238)</f>
        <v>0</v>
      </c>
      <c r="J239" s="155"/>
    </row>
    <row r="240" spans="1:11" ht="13.5" thickTop="1" x14ac:dyDescent="0.2">
      <c r="B240" s="1"/>
      <c r="G240" s="1"/>
      <c r="H240" s="1"/>
      <c r="I240" s="3"/>
      <c r="J240" s="3" t="str">
        <f>IF(ROUND(I239,0)=ROUND(J188,0),"ok","DETAIL WRONG")</f>
        <v>ok</v>
      </c>
    </row>
    <row r="242" spans="1:10" x14ac:dyDescent="0.2">
      <c r="A242" s="2" t="s">
        <v>240</v>
      </c>
    </row>
    <row r="243" spans="1:10" x14ac:dyDescent="0.2">
      <c r="A243" s="2"/>
    </row>
    <row r="244" spans="1:10" x14ac:dyDescent="0.2">
      <c r="B244" s="25" t="s">
        <v>121</v>
      </c>
      <c r="E244" s="1" t="s">
        <v>122</v>
      </c>
      <c r="G244" s="1" t="s">
        <v>122</v>
      </c>
      <c r="H244" s="24"/>
      <c r="J244" s="3" t="str">
        <f>"Balance at "&amp;TEXT($F$7,"mm/dd/yy")</f>
        <v>Balance at 06/30/26</v>
      </c>
    </row>
    <row r="245" spans="1:10" x14ac:dyDescent="0.2">
      <c r="B245" s="144" t="s">
        <v>123</v>
      </c>
      <c r="C245" s="144"/>
      <c r="D245" s="144"/>
      <c r="E245" s="144"/>
      <c r="F245" s="144"/>
      <c r="G245" s="144"/>
      <c r="H245" s="144"/>
      <c r="I245" s="148">
        <v>0</v>
      </c>
      <c r="J245" s="148"/>
    </row>
    <row r="246" spans="1:10" x14ac:dyDescent="0.2">
      <c r="B246" s="144"/>
      <c r="C246" s="144"/>
      <c r="D246" s="144"/>
      <c r="E246" s="144"/>
      <c r="F246" s="144"/>
      <c r="G246" s="144"/>
      <c r="H246" s="144"/>
      <c r="I246" s="142">
        <v>0</v>
      </c>
      <c r="J246" s="142"/>
    </row>
    <row r="247" spans="1:10" x14ac:dyDescent="0.2">
      <c r="B247" s="144"/>
      <c r="C247" s="144"/>
      <c r="D247" s="144"/>
      <c r="E247" s="144"/>
      <c r="F247" s="144"/>
      <c r="G247" s="144"/>
      <c r="H247" s="144"/>
      <c r="I247" s="142">
        <v>0</v>
      </c>
      <c r="J247" s="142"/>
    </row>
    <row r="248" spans="1:10" x14ac:dyDescent="0.2">
      <c r="B248" s="144"/>
      <c r="C248" s="144"/>
      <c r="D248" s="144"/>
      <c r="E248" s="144"/>
      <c r="F248" s="144"/>
      <c r="G248" s="144"/>
      <c r="H248" s="144"/>
      <c r="I248" s="142">
        <v>0</v>
      </c>
      <c r="J248" s="142"/>
    </row>
    <row r="249" spans="1:10" x14ac:dyDescent="0.2">
      <c r="B249" s="144"/>
      <c r="C249" s="144"/>
      <c r="D249" s="144"/>
      <c r="E249" s="144"/>
      <c r="F249" s="144"/>
      <c r="G249" s="144"/>
      <c r="H249" s="144"/>
      <c r="I249" s="142">
        <v>0</v>
      </c>
      <c r="J249" s="142"/>
    </row>
    <row r="250" spans="1:10" x14ac:dyDescent="0.2">
      <c r="B250" s="144"/>
      <c r="C250" s="144"/>
      <c r="D250" s="144"/>
      <c r="E250" s="144"/>
      <c r="F250" s="144"/>
      <c r="G250" s="144"/>
      <c r="H250" s="144"/>
      <c r="I250" s="142">
        <v>0</v>
      </c>
      <c r="J250" s="142"/>
    </row>
    <row r="251" spans="1:10" x14ac:dyDescent="0.2">
      <c r="B251" s="144"/>
      <c r="C251" s="144"/>
      <c r="D251" s="144"/>
      <c r="E251" s="144"/>
      <c r="F251" s="144"/>
      <c r="G251" s="144"/>
      <c r="H251" s="144"/>
      <c r="I251" s="142">
        <v>0</v>
      </c>
      <c r="J251" s="142"/>
    </row>
    <row r="252" spans="1:10" x14ac:dyDescent="0.2">
      <c r="B252" s="144"/>
      <c r="C252" s="144"/>
      <c r="D252" s="144"/>
      <c r="E252" s="144"/>
      <c r="F252" s="144"/>
      <c r="G252" s="144"/>
      <c r="H252" s="144"/>
      <c r="I252" s="142">
        <v>0</v>
      </c>
      <c r="J252" s="142"/>
    </row>
    <row r="253" spans="1:10" ht="13.5" thickBot="1" x14ac:dyDescent="0.25">
      <c r="C253" s="1" t="s">
        <v>124</v>
      </c>
      <c r="H253" s="1" t="s">
        <v>120</v>
      </c>
      <c r="I253" s="155">
        <f>SUM(I245:J252)</f>
        <v>0</v>
      </c>
      <c r="J253" s="155"/>
    </row>
    <row r="254" spans="1:10" ht="13.5" thickTop="1" x14ac:dyDescent="0.2">
      <c r="I254" s="3"/>
      <c r="J254" s="3" t="str">
        <f>IF(ROUND(I253,0)=ROUND(J195,0),"ok","DETAIL WRONG")</f>
        <v>ok</v>
      </c>
    </row>
    <row r="256" spans="1:10" x14ac:dyDescent="0.2">
      <c r="A256" s="2" t="s">
        <v>241</v>
      </c>
      <c r="D256" s="1"/>
      <c r="F256" s="1"/>
      <c r="G256" s="1"/>
      <c r="H256" s="1"/>
      <c r="J256" s="1"/>
    </row>
    <row r="257" spans="1:11" x14ac:dyDescent="0.2">
      <c r="C257" s="27" t="s">
        <v>125</v>
      </c>
      <c r="D257" s="26"/>
      <c r="E257" s="4" t="s">
        <v>126</v>
      </c>
      <c r="F257" s="4"/>
      <c r="G257" s="4" t="s">
        <v>127</v>
      </c>
      <c r="H257" s="4"/>
      <c r="I257" s="27" t="s">
        <v>125</v>
      </c>
      <c r="J257" s="26"/>
    </row>
    <row r="258" spans="1:11" x14ac:dyDescent="0.2">
      <c r="B258" s="24" t="s">
        <v>128</v>
      </c>
      <c r="C258" s="26" t="s">
        <v>163</v>
      </c>
      <c r="D258" s="26"/>
      <c r="E258" s="26" t="s">
        <v>129</v>
      </c>
      <c r="F258" s="4"/>
      <c r="G258" s="26" t="s">
        <v>130</v>
      </c>
      <c r="H258" s="4"/>
      <c r="I258" s="26" t="s">
        <v>162</v>
      </c>
      <c r="J258" s="26"/>
    </row>
    <row r="259" spans="1:11" x14ac:dyDescent="0.2">
      <c r="B259" s="31" t="s">
        <v>131</v>
      </c>
      <c r="C259" s="148">
        <v>0</v>
      </c>
      <c r="D259" s="148"/>
      <c r="E259" s="148">
        <v>0</v>
      </c>
      <c r="F259" s="148"/>
      <c r="G259" s="148">
        <v>0</v>
      </c>
      <c r="H259" s="148"/>
      <c r="I259" s="152">
        <f t="shared" ref="I259:I265" si="1">SUM(C259:H259)</f>
        <v>0</v>
      </c>
      <c r="J259" s="152"/>
      <c r="K259" s="1" t="str">
        <f>IF(I259=G212,"ok","OOB")</f>
        <v>ok</v>
      </c>
    </row>
    <row r="260" spans="1:11" x14ac:dyDescent="0.2">
      <c r="B260" s="31"/>
      <c r="C260" s="142">
        <v>0</v>
      </c>
      <c r="D260" s="142"/>
      <c r="E260" s="142">
        <v>0</v>
      </c>
      <c r="F260" s="142"/>
      <c r="G260" s="142">
        <v>0</v>
      </c>
      <c r="H260" s="142"/>
      <c r="I260" s="156">
        <f t="shared" si="1"/>
        <v>0</v>
      </c>
      <c r="J260" s="156"/>
    </row>
    <row r="261" spans="1:11" x14ac:dyDescent="0.2">
      <c r="B261" s="31"/>
      <c r="C261" s="142">
        <v>0</v>
      </c>
      <c r="D261" s="142"/>
      <c r="E261" s="142">
        <v>0</v>
      </c>
      <c r="F261" s="142"/>
      <c r="G261" s="142">
        <v>0</v>
      </c>
      <c r="H261" s="142"/>
      <c r="I261" s="156">
        <f t="shared" si="1"/>
        <v>0</v>
      </c>
      <c r="J261" s="156"/>
    </row>
    <row r="262" spans="1:11" x14ac:dyDescent="0.2">
      <c r="B262" s="31"/>
      <c r="C262" s="142">
        <v>0</v>
      </c>
      <c r="D262" s="142"/>
      <c r="E262" s="142">
        <v>0</v>
      </c>
      <c r="F262" s="142"/>
      <c r="G262" s="142">
        <v>0</v>
      </c>
      <c r="H262" s="142"/>
      <c r="I262" s="156">
        <f t="shared" si="1"/>
        <v>0</v>
      </c>
      <c r="J262" s="156"/>
    </row>
    <row r="263" spans="1:11" x14ac:dyDescent="0.2">
      <c r="B263" s="31"/>
      <c r="C263" s="142">
        <v>0</v>
      </c>
      <c r="D263" s="142"/>
      <c r="E263" s="142">
        <v>0</v>
      </c>
      <c r="F263" s="142"/>
      <c r="G263" s="142">
        <v>0</v>
      </c>
      <c r="H263" s="142"/>
      <c r="I263" s="156">
        <f t="shared" si="1"/>
        <v>0</v>
      </c>
      <c r="J263" s="156"/>
    </row>
    <row r="264" spans="1:11" x14ac:dyDescent="0.2">
      <c r="B264" s="31"/>
      <c r="C264" s="142">
        <v>0</v>
      </c>
      <c r="D264" s="142"/>
      <c r="E264" s="142">
        <v>0</v>
      </c>
      <c r="F264" s="142"/>
      <c r="G264" s="142">
        <v>0</v>
      </c>
      <c r="H264" s="142"/>
      <c r="I264" s="156">
        <f t="shared" si="1"/>
        <v>0</v>
      </c>
      <c r="J264" s="156"/>
    </row>
    <row r="265" spans="1:11" x14ac:dyDescent="0.2">
      <c r="B265" s="31"/>
      <c r="C265" s="142">
        <v>0</v>
      </c>
      <c r="D265" s="142"/>
      <c r="E265" s="142">
        <v>0</v>
      </c>
      <c r="F265" s="142"/>
      <c r="G265" s="142">
        <v>0</v>
      </c>
      <c r="H265" s="142"/>
      <c r="I265" s="156">
        <f t="shared" si="1"/>
        <v>0</v>
      </c>
      <c r="J265" s="156"/>
    </row>
    <row r="266" spans="1:11" ht="13.5" thickBot="1" x14ac:dyDescent="0.25">
      <c r="H266" s="1" t="s">
        <v>120</v>
      </c>
      <c r="I266" s="155">
        <f>SUM(I258:J265)</f>
        <v>0</v>
      </c>
      <c r="J266" s="155"/>
    </row>
    <row r="267" spans="1:11" ht="13.5" thickTop="1" x14ac:dyDescent="0.2"/>
    <row r="269" spans="1:11" x14ac:dyDescent="0.2">
      <c r="A269" s="2" t="s">
        <v>242</v>
      </c>
    </row>
    <row r="270" spans="1:11" x14ac:dyDescent="0.2">
      <c r="B270" s="23" t="s">
        <v>128</v>
      </c>
      <c r="C270" s="144"/>
      <c r="D270" s="144"/>
      <c r="E270" s="144"/>
      <c r="F270" s="144"/>
      <c r="G270" s="144"/>
      <c r="H270" s="144"/>
      <c r="I270" s="148">
        <v>0</v>
      </c>
      <c r="J270" s="148"/>
    </row>
    <row r="271" spans="1:11" x14ac:dyDescent="0.2">
      <c r="A271" s="1"/>
      <c r="C271" s="144"/>
      <c r="D271" s="144"/>
      <c r="E271" s="144"/>
      <c r="F271" s="144"/>
      <c r="G271" s="144"/>
      <c r="H271" s="144"/>
      <c r="I271" s="142">
        <v>0</v>
      </c>
      <c r="J271" s="142"/>
    </row>
    <row r="272" spans="1:11" x14ac:dyDescent="0.2">
      <c r="C272" s="144"/>
      <c r="D272" s="144"/>
      <c r="E272" s="144"/>
      <c r="F272" s="144"/>
      <c r="G272" s="144"/>
      <c r="H272" s="144"/>
      <c r="I272" s="142">
        <v>0</v>
      </c>
      <c r="J272" s="142"/>
    </row>
    <row r="273" spans="1:11" x14ac:dyDescent="0.2">
      <c r="C273" s="144"/>
      <c r="D273" s="144"/>
      <c r="E273" s="144"/>
      <c r="F273" s="144"/>
      <c r="G273" s="144"/>
      <c r="H273" s="144"/>
      <c r="I273" s="142">
        <v>0</v>
      </c>
      <c r="J273" s="142"/>
    </row>
    <row r="274" spans="1:11" x14ac:dyDescent="0.2">
      <c r="C274" s="144"/>
      <c r="D274" s="144"/>
      <c r="E274" s="144"/>
      <c r="F274" s="144"/>
      <c r="G274" s="144"/>
      <c r="H274" s="144"/>
      <c r="I274" s="142">
        <v>0</v>
      </c>
      <c r="J274" s="142"/>
    </row>
    <row r="275" spans="1:11" x14ac:dyDescent="0.2">
      <c r="C275" s="144"/>
      <c r="D275" s="144"/>
      <c r="E275" s="144"/>
      <c r="F275" s="144"/>
      <c r="G275" s="144"/>
      <c r="H275" s="144"/>
      <c r="I275" s="142">
        <v>0</v>
      </c>
      <c r="J275" s="142"/>
    </row>
    <row r="276" spans="1:11" x14ac:dyDescent="0.2">
      <c r="C276" s="144"/>
      <c r="D276" s="144"/>
      <c r="E276" s="144"/>
      <c r="F276" s="144"/>
      <c r="G276" s="144"/>
      <c r="H276" s="144"/>
      <c r="I276" s="142">
        <v>0</v>
      </c>
      <c r="J276" s="142"/>
    </row>
    <row r="277" spans="1:11" ht="13.5" thickBot="1" x14ac:dyDescent="0.25">
      <c r="H277" s="1" t="s">
        <v>120</v>
      </c>
      <c r="I277" s="155">
        <f>SUM(I269:J276)</f>
        <v>0</v>
      </c>
      <c r="J277" s="155"/>
    </row>
    <row r="278" spans="1:11" ht="13.5" thickTop="1" x14ac:dyDescent="0.2"/>
    <row r="279" spans="1:11" ht="13.5" thickBot="1" x14ac:dyDescent="0.25">
      <c r="B279" s="21" t="s">
        <v>132</v>
      </c>
      <c r="H279" s="1" t="s">
        <v>120</v>
      </c>
      <c r="I279" s="153">
        <f>+I266+I277</f>
        <v>0</v>
      </c>
      <c r="J279" s="153"/>
    </row>
    <row r="280" spans="1:11" ht="13.5" thickTop="1" x14ac:dyDescent="0.2">
      <c r="A280" s="1"/>
      <c r="B280" s="1" t="s">
        <v>133</v>
      </c>
      <c r="I280" s="3"/>
      <c r="J280" s="3" t="str">
        <f>IF(ROUND(I279,0)=ROUND(J216,0),"ok","DETAIL WRONG")</f>
        <v>ok</v>
      </c>
    </row>
    <row r="281" spans="1:11" ht="15.75" x14ac:dyDescent="0.25">
      <c r="C281" s="22" t="s">
        <v>218</v>
      </c>
      <c r="K281" s="3" t="s">
        <v>149</v>
      </c>
    </row>
    <row r="282" spans="1:11" x14ac:dyDescent="0.2">
      <c r="A282" s="1"/>
      <c r="B282" s="1"/>
    </row>
    <row r="283" spans="1:11" x14ac:dyDescent="0.2">
      <c r="A283" s="1"/>
      <c r="B283" s="1"/>
    </row>
    <row r="284" spans="1:11" x14ac:dyDescent="0.2">
      <c r="A284" s="1"/>
      <c r="B284" s="1"/>
    </row>
    <row r="285" spans="1:11" ht="15" customHeight="1" x14ac:dyDescent="0.2">
      <c r="A285" s="2" t="s">
        <v>243</v>
      </c>
    </row>
    <row r="286" spans="1:11" ht="15" customHeight="1" x14ac:dyDescent="0.2">
      <c r="A286" s="2"/>
    </row>
    <row r="287" spans="1:11" x14ac:dyDescent="0.2">
      <c r="A287" s="2"/>
      <c r="B287" s="72" t="s">
        <v>236</v>
      </c>
      <c r="C287" s="5"/>
      <c r="D287" s="5"/>
      <c r="E287" s="5"/>
      <c r="F287" s="5"/>
      <c r="G287" s="5"/>
      <c r="I287" s="73" t="s">
        <v>134</v>
      </c>
      <c r="J287" s="74"/>
    </row>
    <row r="289" spans="1:10" x14ac:dyDescent="0.2">
      <c r="A289" s="1"/>
      <c r="B289" s="138" t="s">
        <v>245</v>
      </c>
      <c r="C289" s="138"/>
      <c r="D289" s="138"/>
      <c r="E289" s="138"/>
      <c r="F289" s="138"/>
      <c r="G289" s="138"/>
      <c r="H289" s="29"/>
      <c r="I289" s="142">
        <v>0</v>
      </c>
      <c r="J289" s="142"/>
    </row>
    <row r="290" spans="1:10" x14ac:dyDescent="0.2">
      <c r="I290" s="157"/>
      <c r="J290" s="157"/>
    </row>
    <row r="291" spans="1:10" x14ac:dyDescent="0.2">
      <c r="A291" s="1"/>
      <c r="B291" s="138" t="s">
        <v>245</v>
      </c>
      <c r="C291" s="138"/>
      <c r="D291" s="138"/>
      <c r="E291" s="138"/>
      <c r="F291" s="138"/>
      <c r="G291" s="138"/>
      <c r="H291" s="29"/>
      <c r="I291" s="142">
        <v>0</v>
      </c>
      <c r="J291" s="142"/>
    </row>
    <row r="292" spans="1:10" x14ac:dyDescent="0.2">
      <c r="F292" s="157"/>
      <c r="G292" s="157"/>
      <c r="I292" s="157"/>
      <c r="J292" s="157"/>
    </row>
    <row r="293" spans="1:10" x14ac:dyDescent="0.2">
      <c r="A293" s="1"/>
      <c r="B293" s="138" t="s">
        <v>245</v>
      </c>
      <c r="C293" s="138"/>
      <c r="D293" s="138"/>
      <c r="E293" s="138"/>
      <c r="F293" s="138"/>
      <c r="G293" s="138"/>
      <c r="H293" s="29"/>
      <c r="I293" s="142">
        <v>0</v>
      </c>
      <c r="J293" s="142"/>
    </row>
    <row r="294" spans="1:10" x14ac:dyDescent="0.2">
      <c r="C294" s="157"/>
      <c r="D294" s="157"/>
      <c r="E294" s="157"/>
      <c r="F294" s="157"/>
      <c r="G294" s="157"/>
      <c r="I294" s="157"/>
      <c r="J294" s="157"/>
    </row>
    <row r="295" spans="1:10" x14ac:dyDescent="0.2">
      <c r="A295" s="1"/>
      <c r="B295" s="138" t="s">
        <v>245</v>
      </c>
      <c r="C295" s="138"/>
      <c r="D295" s="138"/>
      <c r="E295" s="138"/>
      <c r="F295" s="138"/>
      <c r="G295" s="138"/>
      <c r="H295" s="29"/>
      <c r="I295" s="142">
        <v>0</v>
      </c>
      <c r="J295" s="142"/>
    </row>
    <row r="296" spans="1:10" x14ac:dyDescent="0.2">
      <c r="A296" s="1"/>
      <c r="C296" s="157"/>
      <c r="D296" s="157"/>
      <c r="E296" s="157"/>
      <c r="F296" s="157"/>
      <c r="G296" s="157"/>
      <c r="I296" s="157"/>
      <c r="J296" s="157"/>
    </row>
    <row r="297" spans="1:10" x14ac:dyDescent="0.2">
      <c r="A297" s="1"/>
      <c r="B297" s="138" t="s">
        <v>245</v>
      </c>
      <c r="C297" s="138"/>
      <c r="D297" s="138"/>
      <c r="E297" s="138"/>
      <c r="F297" s="138"/>
      <c r="G297" s="138"/>
      <c r="H297" s="29"/>
      <c r="I297" s="142">
        <v>0</v>
      </c>
      <c r="J297" s="142"/>
    </row>
    <row r="298" spans="1:10" x14ac:dyDescent="0.2">
      <c r="A298" s="1"/>
      <c r="C298" s="157"/>
      <c r="D298" s="157"/>
      <c r="E298" s="157"/>
      <c r="F298" s="157"/>
      <c r="G298" s="157"/>
      <c r="I298" s="157"/>
      <c r="J298" s="157"/>
    </row>
    <row r="299" spans="1:10" x14ac:dyDescent="0.2">
      <c r="A299" s="1"/>
      <c r="B299" s="138" t="s">
        <v>245</v>
      </c>
      <c r="C299" s="138"/>
      <c r="D299" s="138"/>
      <c r="E299" s="138"/>
      <c r="F299" s="138"/>
      <c r="G299" s="138"/>
      <c r="H299" s="29"/>
      <c r="I299" s="142">
        <v>0</v>
      </c>
      <c r="J299" s="142"/>
    </row>
    <row r="300" spans="1:10" x14ac:dyDescent="0.2">
      <c r="A300" s="1"/>
      <c r="C300" s="157"/>
      <c r="D300" s="157"/>
      <c r="E300" s="157"/>
      <c r="F300" s="157"/>
      <c r="G300" s="157"/>
      <c r="I300" s="157"/>
      <c r="J300" s="157"/>
    </row>
    <row r="301" spans="1:10" x14ac:dyDescent="0.2">
      <c r="A301" s="1"/>
      <c r="B301" s="138" t="s">
        <v>245</v>
      </c>
      <c r="C301" s="138"/>
      <c r="D301" s="138"/>
      <c r="E301" s="138"/>
      <c r="F301" s="138"/>
      <c r="G301" s="138"/>
      <c r="H301" s="29"/>
      <c r="I301" s="142">
        <v>0</v>
      </c>
      <c r="J301" s="142"/>
    </row>
    <row r="302" spans="1:10" x14ac:dyDescent="0.2">
      <c r="F302" s="157"/>
      <c r="G302" s="157"/>
      <c r="I302" s="157"/>
      <c r="J302" s="157"/>
    </row>
    <row r="303" spans="1:10" x14ac:dyDescent="0.2">
      <c r="A303" s="1"/>
      <c r="B303" s="138" t="s">
        <v>245</v>
      </c>
      <c r="C303" s="138"/>
      <c r="D303" s="138"/>
      <c r="E303" s="138"/>
      <c r="F303" s="138"/>
      <c r="G303" s="138"/>
      <c r="H303" s="29"/>
      <c r="I303" s="142">
        <v>0</v>
      </c>
      <c r="J303" s="142"/>
    </row>
    <row r="304" spans="1:10" x14ac:dyDescent="0.2">
      <c r="F304" s="157"/>
      <c r="G304" s="157"/>
      <c r="I304" s="157"/>
      <c r="J304" s="157"/>
    </row>
    <row r="305" spans="1:10" x14ac:dyDescent="0.2">
      <c r="A305" s="1"/>
      <c r="B305" s="138" t="s">
        <v>245</v>
      </c>
      <c r="C305" s="138"/>
      <c r="D305" s="138"/>
      <c r="E305" s="138"/>
      <c r="F305" s="138"/>
      <c r="G305" s="138"/>
      <c r="H305" s="29"/>
      <c r="I305" s="142">
        <v>0</v>
      </c>
      <c r="J305" s="142"/>
    </row>
    <row r="306" spans="1:10" x14ac:dyDescent="0.2">
      <c r="I306" s="157"/>
      <c r="J306" s="157"/>
    </row>
    <row r="307" spans="1:10" x14ac:dyDescent="0.2">
      <c r="A307" s="1"/>
      <c r="B307" s="138" t="s">
        <v>245</v>
      </c>
      <c r="C307" s="138"/>
      <c r="D307" s="138"/>
      <c r="E307" s="138"/>
      <c r="F307" s="138"/>
      <c r="G307" s="138"/>
      <c r="H307" s="29"/>
      <c r="I307" s="142">
        <v>0</v>
      </c>
      <c r="J307" s="142"/>
    </row>
    <row r="308" spans="1:10" x14ac:dyDescent="0.2">
      <c r="I308" s="157"/>
      <c r="J308" s="157"/>
    </row>
    <row r="309" spans="1:10" x14ac:dyDescent="0.2">
      <c r="A309" s="1"/>
      <c r="B309" s="138" t="s">
        <v>245</v>
      </c>
      <c r="C309" s="138"/>
      <c r="D309" s="138"/>
      <c r="E309" s="138"/>
      <c r="F309" s="138"/>
      <c r="G309" s="138"/>
      <c r="H309" s="29"/>
      <c r="I309" s="142">
        <v>0</v>
      </c>
      <c r="J309" s="142"/>
    </row>
    <row r="310" spans="1:10" x14ac:dyDescent="0.2">
      <c r="I310" s="157"/>
      <c r="J310" s="157"/>
    </row>
    <row r="311" spans="1:10" x14ac:dyDescent="0.2">
      <c r="A311" s="1"/>
      <c r="B311" s="138" t="s">
        <v>245</v>
      </c>
      <c r="C311" s="138"/>
      <c r="D311" s="138"/>
      <c r="E311" s="138"/>
      <c r="F311" s="138"/>
      <c r="G311" s="138"/>
      <c r="H311" s="29"/>
      <c r="I311" s="142">
        <v>0</v>
      </c>
      <c r="J311" s="142"/>
    </row>
    <row r="312" spans="1:10" x14ac:dyDescent="0.2">
      <c r="I312" s="157"/>
      <c r="J312" s="157"/>
    </row>
    <row r="313" spans="1:10" x14ac:dyDescent="0.2">
      <c r="A313" s="1"/>
      <c r="B313" s="138" t="s">
        <v>245</v>
      </c>
      <c r="C313" s="138"/>
      <c r="D313" s="138"/>
      <c r="E313" s="138"/>
      <c r="F313" s="138"/>
      <c r="G313" s="138"/>
      <c r="H313" s="29"/>
      <c r="I313" s="142">
        <v>0</v>
      </c>
      <c r="J313" s="142"/>
    </row>
    <row r="314" spans="1:10" x14ac:dyDescent="0.2">
      <c r="I314" s="157"/>
      <c r="J314" s="157"/>
    </row>
    <row r="315" spans="1:10" x14ac:dyDescent="0.2">
      <c r="A315" s="1"/>
      <c r="B315" s="138" t="s">
        <v>245</v>
      </c>
      <c r="C315" s="138"/>
      <c r="D315" s="138"/>
      <c r="E315" s="138"/>
      <c r="F315" s="138"/>
      <c r="G315" s="138"/>
      <c r="H315" s="29"/>
      <c r="I315" s="142">
        <v>0</v>
      </c>
      <c r="J315" s="142"/>
    </row>
    <row r="316" spans="1:10" x14ac:dyDescent="0.2">
      <c r="I316" s="157"/>
      <c r="J316" s="157"/>
    </row>
    <row r="317" spans="1:10" ht="13.5" thickBot="1" x14ac:dyDescent="0.25">
      <c r="B317" t="s">
        <v>231</v>
      </c>
      <c r="I317" s="158">
        <f>SUM(I288:J316)</f>
        <v>0</v>
      </c>
      <c r="J317" s="158"/>
    </row>
    <row r="318" spans="1:10" ht="13.5" thickTop="1" x14ac:dyDescent="0.2"/>
    <row r="319" spans="1:10" x14ac:dyDescent="0.2">
      <c r="J319" s="3" t="s">
        <v>233</v>
      </c>
    </row>
    <row r="320" spans="1:10" x14ac:dyDescent="0.2">
      <c r="J320" s="3" t="s">
        <v>232</v>
      </c>
    </row>
    <row r="323" spans="2:2" x14ac:dyDescent="0.2">
      <c r="B323" t="s">
        <v>234</v>
      </c>
    </row>
    <row r="324" spans="2:2" x14ac:dyDescent="0.2">
      <c r="B324" s="71" t="s">
        <v>235</v>
      </c>
    </row>
    <row r="339" spans="1:11" ht="15.75" x14ac:dyDescent="0.25">
      <c r="C339" s="22" t="s">
        <v>218</v>
      </c>
      <c r="K339" s="3" t="s">
        <v>230</v>
      </c>
    </row>
    <row r="340" spans="1:11" x14ac:dyDescent="0.2">
      <c r="A340" s="1"/>
      <c r="B340" s="1"/>
    </row>
    <row r="341" spans="1:11" x14ac:dyDescent="0.2">
      <c r="A341" s="1"/>
      <c r="B341" s="1"/>
    </row>
    <row r="342" spans="1:11" x14ac:dyDescent="0.2">
      <c r="A342" s="1"/>
      <c r="B342" s="1"/>
    </row>
    <row r="343" spans="1:11" ht="15" customHeight="1" x14ac:dyDescent="0.2">
      <c r="A343" s="2" t="s">
        <v>244</v>
      </c>
    </row>
    <row r="344" spans="1:11" ht="15" customHeight="1" x14ac:dyDescent="0.2">
      <c r="A344" s="2"/>
    </row>
    <row r="345" spans="1:11" x14ac:dyDescent="0.2">
      <c r="A345" s="2"/>
      <c r="B345" s="70" t="s">
        <v>229</v>
      </c>
    </row>
    <row r="346" spans="1:11" x14ac:dyDescent="0.2">
      <c r="A346" s="2"/>
      <c r="B346" s="70"/>
    </row>
    <row r="347" spans="1:11" x14ac:dyDescent="0.2">
      <c r="F347" s="8" t="s">
        <v>134</v>
      </c>
      <c r="G347" s="4"/>
      <c r="I347" s="8" t="s">
        <v>134</v>
      </c>
      <c r="J347" s="4"/>
    </row>
    <row r="348" spans="1:11" ht="12" customHeight="1" x14ac:dyDescent="0.2">
      <c r="F348" s="73" t="s">
        <v>135</v>
      </c>
      <c r="G348" s="74"/>
      <c r="I348" s="73" t="s">
        <v>136</v>
      </c>
      <c r="J348" s="74"/>
    </row>
    <row r="350" spans="1:11" x14ac:dyDescent="0.2">
      <c r="B350" s="1" t="s">
        <v>137</v>
      </c>
      <c r="F350" s="148">
        <v>0</v>
      </c>
      <c r="G350" s="148"/>
      <c r="I350" s="148">
        <v>0</v>
      </c>
      <c r="J350" s="148"/>
    </row>
    <row r="351" spans="1:11" x14ac:dyDescent="0.2">
      <c r="F351" s="157"/>
      <c r="G351" s="157"/>
      <c r="I351" s="157"/>
      <c r="J351" s="157"/>
    </row>
    <row r="352" spans="1:11" x14ac:dyDescent="0.2">
      <c r="B352" s="1" t="s">
        <v>138</v>
      </c>
      <c r="F352" s="142">
        <v>0</v>
      </c>
      <c r="G352" s="142"/>
      <c r="H352" s="29"/>
      <c r="I352" s="142">
        <v>0</v>
      </c>
      <c r="J352" s="142"/>
    </row>
    <row r="353" spans="1:10" x14ac:dyDescent="0.2">
      <c r="B353" s="1"/>
      <c r="F353" s="157"/>
      <c r="G353" s="157"/>
      <c r="I353" s="157"/>
      <c r="J353" s="157"/>
    </row>
    <row r="354" spans="1:10" x14ac:dyDescent="0.2">
      <c r="B354" s="1" t="s">
        <v>139</v>
      </c>
      <c r="F354" s="142">
        <v>0</v>
      </c>
      <c r="G354" s="142"/>
      <c r="H354" s="29"/>
      <c r="I354" s="142">
        <v>0</v>
      </c>
      <c r="J354" s="142"/>
    </row>
    <row r="355" spans="1:10" x14ac:dyDescent="0.2">
      <c r="F355" s="157"/>
      <c r="G355" s="157"/>
      <c r="I355" s="157"/>
      <c r="J355" s="157"/>
    </row>
    <row r="356" spans="1:10" x14ac:dyDescent="0.2">
      <c r="B356" s="1" t="s">
        <v>140</v>
      </c>
      <c r="F356" s="142">
        <v>0</v>
      </c>
      <c r="G356" s="142"/>
      <c r="H356" s="29"/>
      <c r="I356" s="142">
        <v>0</v>
      </c>
      <c r="J356" s="142"/>
    </row>
    <row r="357" spans="1:10" x14ac:dyDescent="0.2">
      <c r="B357" s="1"/>
      <c r="F357" s="157"/>
      <c r="G357" s="157"/>
      <c r="I357" s="157"/>
      <c r="J357" s="157"/>
    </row>
    <row r="358" spans="1:10" x14ac:dyDescent="0.2">
      <c r="B358" t="s">
        <v>166</v>
      </c>
      <c r="F358" s="142">
        <v>0</v>
      </c>
      <c r="G358" s="142"/>
      <c r="H358" s="29"/>
      <c r="I358" s="142">
        <v>0</v>
      </c>
      <c r="J358" s="142"/>
    </row>
    <row r="359" spans="1:10" x14ac:dyDescent="0.2">
      <c r="B359" s="1"/>
      <c r="F359" s="157"/>
      <c r="G359" s="157"/>
      <c r="I359" s="157"/>
      <c r="J359" s="157"/>
    </row>
    <row r="360" spans="1:10" x14ac:dyDescent="0.2">
      <c r="B360" s="1" t="s">
        <v>141</v>
      </c>
      <c r="F360" s="142">
        <v>0</v>
      </c>
      <c r="G360" s="142"/>
      <c r="H360" s="29"/>
      <c r="I360" s="142">
        <v>0</v>
      </c>
      <c r="J360" s="142"/>
    </row>
    <row r="361" spans="1:10" x14ac:dyDescent="0.2">
      <c r="F361" s="157"/>
      <c r="G361" s="157"/>
      <c r="I361" s="157"/>
      <c r="J361" s="157"/>
    </row>
    <row r="362" spans="1:10" x14ac:dyDescent="0.2">
      <c r="B362" s="1" t="s">
        <v>142</v>
      </c>
      <c r="F362" s="142">
        <v>0</v>
      </c>
      <c r="G362" s="142"/>
      <c r="H362" s="29"/>
      <c r="I362" s="142">
        <v>0</v>
      </c>
      <c r="J362" s="142"/>
    </row>
    <row r="363" spans="1:10" x14ac:dyDescent="0.2">
      <c r="F363" s="157"/>
      <c r="G363" s="157"/>
      <c r="I363" s="157"/>
      <c r="J363" s="157"/>
    </row>
    <row r="364" spans="1:10" x14ac:dyDescent="0.2">
      <c r="B364" s="1" t="s">
        <v>221</v>
      </c>
      <c r="F364" s="142">
        <v>0</v>
      </c>
      <c r="G364" s="142"/>
      <c r="H364" s="29"/>
      <c r="I364" s="142">
        <v>0</v>
      </c>
      <c r="J364" s="142"/>
    </row>
    <row r="365" spans="1:10" x14ac:dyDescent="0.2">
      <c r="F365" s="157"/>
      <c r="G365" s="157"/>
      <c r="I365" s="157"/>
      <c r="J365" s="157"/>
    </row>
    <row r="366" spans="1:10" x14ac:dyDescent="0.2">
      <c r="A366" s="1"/>
      <c r="B366" s="5" t="s">
        <v>158</v>
      </c>
      <c r="C366" s="144"/>
      <c r="D366" s="144"/>
      <c r="E366" s="144"/>
      <c r="F366" s="142">
        <v>0</v>
      </c>
      <c r="G366" s="142"/>
      <c r="H366" s="29"/>
      <c r="I366" s="142">
        <v>0</v>
      </c>
      <c r="J366" s="142"/>
    </row>
    <row r="367" spans="1:10" x14ac:dyDescent="0.2">
      <c r="C367" s="157"/>
      <c r="D367" s="157"/>
      <c r="E367" s="157"/>
      <c r="F367" s="157"/>
      <c r="G367" s="157"/>
      <c r="I367" s="157"/>
      <c r="J367" s="157"/>
    </row>
    <row r="368" spans="1:10" x14ac:dyDescent="0.2">
      <c r="A368" s="1"/>
      <c r="B368" s="5" t="s">
        <v>158</v>
      </c>
      <c r="C368" s="144"/>
      <c r="D368" s="144"/>
      <c r="E368" s="144"/>
      <c r="F368" s="142">
        <v>0</v>
      </c>
      <c r="G368" s="142"/>
      <c r="H368" s="29"/>
      <c r="I368" s="142">
        <v>0</v>
      </c>
      <c r="J368" s="142"/>
    </row>
    <row r="369" spans="1:10" x14ac:dyDescent="0.2">
      <c r="C369" s="157"/>
      <c r="D369" s="157"/>
      <c r="E369" s="157"/>
      <c r="F369" s="157"/>
      <c r="G369" s="157"/>
      <c r="I369" s="157"/>
      <c r="J369" s="157"/>
    </row>
    <row r="370" spans="1:10" x14ac:dyDescent="0.2">
      <c r="A370" s="1"/>
      <c r="B370" s="5" t="s">
        <v>158</v>
      </c>
      <c r="C370" s="144"/>
      <c r="D370" s="144"/>
      <c r="E370" s="144"/>
      <c r="F370" s="142">
        <v>0</v>
      </c>
      <c r="G370" s="142"/>
      <c r="H370" s="29"/>
      <c r="I370" s="142">
        <v>0</v>
      </c>
      <c r="J370" s="142"/>
    </row>
    <row r="371" spans="1:10" x14ac:dyDescent="0.2">
      <c r="A371" s="1"/>
      <c r="C371" s="157"/>
      <c r="D371" s="157"/>
      <c r="E371" s="157"/>
      <c r="F371" s="157"/>
      <c r="G371" s="157"/>
      <c r="I371" s="157"/>
      <c r="J371" s="157"/>
    </row>
    <row r="372" spans="1:10" x14ac:dyDescent="0.2">
      <c r="A372" s="1"/>
      <c r="B372" s="5" t="s">
        <v>158</v>
      </c>
      <c r="C372" s="144"/>
      <c r="D372" s="144"/>
      <c r="E372" s="144"/>
      <c r="F372" s="142">
        <v>0</v>
      </c>
      <c r="G372" s="142"/>
      <c r="H372" s="29"/>
      <c r="I372" s="142">
        <v>0</v>
      </c>
      <c r="J372" s="142"/>
    </row>
    <row r="373" spans="1:10" x14ac:dyDescent="0.2">
      <c r="A373" s="1"/>
      <c r="C373" s="157"/>
      <c r="D373" s="157"/>
      <c r="E373" s="157"/>
      <c r="F373" s="157"/>
      <c r="G373" s="157"/>
      <c r="I373" s="157"/>
      <c r="J373" s="157"/>
    </row>
    <row r="374" spans="1:10" x14ac:dyDescent="0.2">
      <c r="A374" s="1"/>
      <c r="B374" s="5" t="s">
        <v>158</v>
      </c>
      <c r="C374" s="144"/>
      <c r="D374" s="144"/>
      <c r="E374" s="144"/>
      <c r="F374" s="142">
        <v>0</v>
      </c>
      <c r="G374" s="142"/>
      <c r="H374" s="29"/>
      <c r="I374" s="142">
        <v>0</v>
      </c>
      <c r="J374" s="142"/>
    </row>
    <row r="375" spans="1:10" x14ac:dyDescent="0.2">
      <c r="A375" s="1"/>
      <c r="C375" s="157"/>
      <c r="D375" s="157"/>
      <c r="E375" s="157"/>
      <c r="F375" s="157"/>
      <c r="G375" s="157"/>
      <c r="I375" s="157"/>
      <c r="J375" s="157"/>
    </row>
    <row r="376" spans="1:10" x14ac:dyDescent="0.2">
      <c r="A376" s="1"/>
      <c r="B376" s="5" t="s">
        <v>158</v>
      </c>
      <c r="C376" s="144"/>
      <c r="D376" s="144"/>
      <c r="E376" s="144"/>
      <c r="F376" s="142">
        <v>0</v>
      </c>
      <c r="G376" s="142"/>
      <c r="H376" s="29"/>
      <c r="I376" s="142">
        <v>0</v>
      </c>
      <c r="J376" s="142"/>
    </row>
    <row r="377" spans="1:10" x14ac:dyDescent="0.2">
      <c r="A377" s="1"/>
      <c r="F377" s="157"/>
      <c r="G377" s="157"/>
      <c r="I377" s="157"/>
      <c r="J377" s="157"/>
    </row>
    <row r="378" spans="1:10" ht="13.5" thickBot="1" x14ac:dyDescent="0.25">
      <c r="E378" t="s">
        <v>45</v>
      </c>
      <c r="F378" s="158">
        <f>SUM(F349:G377)</f>
        <v>0</v>
      </c>
      <c r="G378" s="158"/>
      <c r="H378" s="23"/>
      <c r="I378" s="158">
        <f>SUM(I349:J377)</f>
        <v>0</v>
      </c>
      <c r="J378" s="158"/>
    </row>
    <row r="379" spans="1:10" ht="13.5" thickTop="1" x14ac:dyDescent="0.2"/>
    <row r="380" spans="1:10" x14ac:dyDescent="0.2">
      <c r="G380" s="3" t="s">
        <v>233</v>
      </c>
      <c r="J380" s="3" t="str">
        <f>+G380</f>
        <v>(Total must agree</v>
      </c>
    </row>
    <row r="381" spans="1:10" x14ac:dyDescent="0.2">
      <c r="G381" s="3" t="s">
        <v>143</v>
      </c>
      <c r="J381" s="3" t="s">
        <v>144</v>
      </c>
    </row>
    <row r="382" spans="1:10" x14ac:dyDescent="0.2">
      <c r="A382" s="1"/>
    </row>
    <row r="383" spans="1:10" x14ac:dyDescent="0.2">
      <c r="B383" s="21" t="s">
        <v>190</v>
      </c>
    </row>
    <row r="384" spans="1:10" x14ac:dyDescent="0.2">
      <c r="B384" t="s">
        <v>191</v>
      </c>
    </row>
    <row r="385" spans="1:11" x14ac:dyDescent="0.2">
      <c r="B385" t="s">
        <v>451</v>
      </c>
    </row>
    <row r="386" spans="1:11" x14ac:dyDescent="0.2">
      <c r="B386" t="s">
        <v>192</v>
      </c>
    </row>
    <row r="388" spans="1:11" x14ac:dyDescent="0.2">
      <c r="B388" s="5"/>
      <c r="C388" s="5"/>
      <c r="D388" s="5"/>
      <c r="E388" s="5"/>
      <c r="F388" s="5"/>
      <c r="G388" s="5"/>
      <c r="H388" s="5"/>
      <c r="I388" s="5"/>
      <c r="J388" s="5"/>
    </row>
    <row r="390" spans="1:11" x14ac:dyDescent="0.2">
      <c r="B390" s="5"/>
      <c r="C390" s="5"/>
      <c r="D390" s="5"/>
      <c r="E390" s="5"/>
      <c r="F390" s="5"/>
      <c r="G390" s="5"/>
      <c r="H390" s="5"/>
      <c r="I390" s="5"/>
      <c r="J390" s="5"/>
    </row>
    <row r="391" spans="1:11" x14ac:dyDescent="0.2">
      <c r="D391" t="s">
        <v>246</v>
      </c>
    </row>
    <row r="392" spans="1:11" x14ac:dyDescent="0.2">
      <c r="B392" s="5"/>
      <c r="C392" s="5"/>
      <c r="D392" s="5"/>
      <c r="E392" s="5"/>
      <c r="F392" s="5"/>
      <c r="G392" s="5"/>
      <c r="H392" s="5"/>
      <c r="I392" s="5"/>
      <c r="J392" s="5"/>
    </row>
    <row r="394" spans="1:11" x14ac:dyDescent="0.2">
      <c r="B394" s="5"/>
      <c r="C394" s="5"/>
      <c r="D394" s="5"/>
      <c r="E394" s="5"/>
      <c r="F394" s="5"/>
      <c r="G394" s="5"/>
      <c r="H394" s="5"/>
      <c r="I394" s="5"/>
      <c r="J394" s="5"/>
    </row>
    <row r="397" spans="1:11" ht="15.75" x14ac:dyDescent="0.25">
      <c r="C397" s="22" t="s">
        <v>218</v>
      </c>
      <c r="K397" s="3" t="s">
        <v>247</v>
      </c>
    </row>
    <row r="398" spans="1:11" x14ac:dyDescent="0.2">
      <c r="A398" s="1"/>
      <c r="B398" s="1"/>
    </row>
    <row r="399" spans="1:11" x14ac:dyDescent="0.2">
      <c r="A399" s="1"/>
      <c r="B399" s="1"/>
    </row>
    <row r="400" spans="1:11" x14ac:dyDescent="0.2">
      <c r="A400" s="1"/>
      <c r="B400" s="1"/>
    </row>
    <row r="401" spans="1:11" ht="15" customHeight="1" x14ac:dyDescent="0.2">
      <c r="A401" s="2" t="s">
        <v>252</v>
      </c>
    </row>
    <row r="402" spans="1:11" ht="15" customHeight="1" x14ac:dyDescent="0.2">
      <c r="A402" s="2"/>
    </row>
    <row r="403" spans="1:11" x14ac:dyDescent="0.2">
      <c r="B403" t="s">
        <v>254</v>
      </c>
    </row>
    <row r="404" spans="1:11" x14ac:dyDescent="0.2">
      <c r="B404" t="s">
        <v>255</v>
      </c>
    </row>
    <row r="405" spans="1:11" x14ac:dyDescent="0.2">
      <c r="B405" t="s">
        <v>385</v>
      </c>
    </row>
    <row r="407" spans="1:11" x14ac:dyDescent="0.2">
      <c r="B407" t="s">
        <v>253</v>
      </c>
    </row>
    <row r="408" spans="1:11" x14ac:dyDescent="0.2">
      <c r="B408" s="75"/>
    </row>
    <row r="409" spans="1:11" x14ac:dyDescent="0.2">
      <c r="B409" s="81" t="s">
        <v>404</v>
      </c>
    </row>
    <row r="410" spans="1:11" x14ac:dyDescent="0.2">
      <c r="B410" s="84" t="s">
        <v>405</v>
      </c>
    </row>
    <row r="411" spans="1:11" x14ac:dyDescent="0.2">
      <c r="B411" s="81" t="s">
        <v>390</v>
      </c>
    </row>
    <row r="412" spans="1:11" x14ac:dyDescent="0.2">
      <c r="A412" s="5"/>
      <c r="B412" s="72"/>
      <c r="C412" s="5"/>
      <c r="D412" s="5"/>
      <c r="E412" s="5"/>
      <c r="F412" s="5"/>
      <c r="G412" s="5"/>
      <c r="H412" s="5"/>
      <c r="I412" s="5"/>
      <c r="J412" s="5"/>
      <c r="K412" s="5"/>
    </row>
    <row r="413" spans="1:11" x14ac:dyDescent="0.2">
      <c r="B413" s="21"/>
    </row>
    <row r="414" spans="1:11" x14ac:dyDescent="0.2">
      <c r="B414" s="75"/>
    </row>
    <row r="415" spans="1:11" x14ac:dyDescent="0.2">
      <c r="A415" s="141" t="s">
        <v>250</v>
      </c>
      <c r="B415" s="141"/>
      <c r="C415" s="141"/>
      <c r="E415" s="141" t="s">
        <v>257</v>
      </c>
      <c r="F415" s="141"/>
      <c r="G415" s="141"/>
      <c r="I415" s="141" t="s">
        <v>256</v>
      </c>
      <c r="J415" s="141"/>
      <c r="K415" s="141"/>
    </row>
    <row r="416" spans="1:11" x14ac:dyDescent="0.2">
      <c r="A416" s="140" t="s">
        <v>248</v>
      </c>
      <c r="B416" s="140"/>
      <c r="C416" s="140"/>
      <c r="E416" s="140" t="s">
        <v>249</v>
      </c>
      <c r="F416" s="140"/>
      <c r="G416" s="140"/>
      <c r="I416" s="140" t="s">
        <v>251</v>
      </c>
      <c r="J416" s="140"/>
      <c r="K416" s="140"/>
    </row>
    <row r="418" spans="1:11" x14ac:dyDescent="0.2">
      <c r="A418" s="138"/>
      <c r="B418" s="138"/>
      <c r="C418" s="138"/>
      <c r="E418" s="138"/>
      <c r="F418" s="138"/>
      <c r="G418" s="138"/>
      <c r="I418" s="138"/>
      <c r="J418" s="138"/>
      <c r="K418" s="138"/>
    </row>
    <row r="419" spans="1:11" x14ac:dyDescent="0.2">
      <c r="A419" s="139"/>
      <c r="B419" s="139"/>
      <c r="C419" s="139"/>
      <c r="E419" s="139"/>
      <c r="F419" s="139"/>
      <c r="G419" s="139"/>
      <c r="I419" s="138"/>
      <c r="J419" s="138"/>
      <c r="K419" s="138"/>
    </row>
    <row r="421" spans="1:11" x14ac:dyDescent="0.2">
      <c r="A421" s="138"/>
      <c r="B421" s="138"/>
      <c r="C421" s="138"/>
      <c r="E421" s="138"/>
      <c r="F421" s="138"/>
      <c r="G421" s="138"/>
      <c r="I421" s="138"/>
      <c r="J421" s="138"/>
      <c r="K421" s="138"/>
    </row>
    <row r="422" spans="1:11" x14ac:dyDescent="0.2">
      <c r="A422" s="139"/>
      <c r="B422" s="139"/>
      <c r="C422" s="139"/>
      <c r="E422" s="139"/>
      <c r="F422" s="139"/>
      <c r="G422" s="139"/>
      <c r="I422" s="138"/>
      <c r="J422" s="138"/>
      <c r="K422" s="138"/>
    </row>
    <row r="424" spans="1:11" x14ac:dyDescent="0.2">
      <c r="A424" s="138"/>
      <c r="B424" s="138"/>
      <c r="C424" s="138"/>
      <c r="E424" s="138"/>
      <c r="F424" s="138"/>
      <c r="G424" s="138"/>
      <c r="I424" s="138"/>
      <c r="J424" s="138"/>
      <c r="K424" s="138"/>
    </row>
    <row r="425" spans="1:11" x14ac:dyDescent="0.2">
      <c r="A425" s="139"/>
      <c r="B425" s="139"/>
      <c r="C425" s="139"/>
      <c r="E425" s="139"/>
      <c r="F425" s="139"/>
      <c r="G425" s="139"/>
      <c r="I425" s="138"/>
      <c r="J425" s="138"/>
      <c r="K425" s="138"/>
    </row>
    <row r="427" spans="1:11" x14ac:dyDescent="0.2">
      <c r="A427" s="138"/>
      <c r="B427" s="138"/>
      <c r="C427" s="138"/>
      <c r="E427" s="138"/>
      <c r="F427" s="138"/>
      <c r="G427" s="138"/>
      <c r="I427" s="138"/>
      <c r="J427" s="138"/>
      <c r="K427" s="138"/>
    </row>
    <row r="428" spans="1:11" x14ac:dyDescent="0.2">
      <c r="A428" s="139"/>
      <c r="B428" s="139"/>
      <c r="C428" s="139"/>
      <c r="E428" s="139"/>
      <c r="F428" s="139"/>
      <c r="G428" s="139"/>
      <c r="I428" s="138"/>
      <c r="J428" s="138"/>
      <c r="K428" s="138"/>
    </row>
    <row r="430" spans="1:11" x14ac:dyDescent="0.2">
      <c r="A430" s="138"/>
      <c r="B430" s="138"/>
      <c r="C430" s="138"/>
      <c r="E430" s="138"/>
      <c r="F430" s="138"/>
      <c r="G430" s="138"/>
      <c r="I430" s="138"/>
      <c r="J430" s="138"/>
      <c r="K430" s="138"/>
    </row>
    <row r="431" spans="1:11" x14ac:dyDescent="0.2">
      <c r="A431" s="139"/>
      <c r="B431" s="139"/>
      <c r="C431" s="139"/>
      <c r="E431" s="139"/>
      <c r="F431" s="139"/>
      <c r="G431" s="139"/>
      <c r="I431" s="138"/>
      <c r="J431" s="138"/>
      <c r="K431" s="138"/>
    </row>
    <row r="433" spans="1:11" x14ac:dyDescent="0.2">
      <c r="A433" s="138"/>
      <c r="B433" s="138"/>
      <c r="C433" s="138"/>
      <c r="E433" s="138"/>
      <c r="F433" s="138"/>
      <c r="G433" s="138"/>
      <c r="I433" s="138"/>
      <c r="J433" s="138"/>
      <c r="K433" s="138"/>
    </row>
    <row r="434" spans="1:11" x14ac:dyDescent="0.2">
      <c r="A434" s="139"/>
      <c r="B434" s="139"/>
      <c r="C434" s="139"/>
      <c r="E434" s="139"/>
      <c r="F434" s="139"/>
      <c r="G434" s="139"/>
      <c r="I434" s="138"/>
      <c r="J434" s="138"/>
      <c r="K434" s="138"/>
    </row>
    <row r="436" spans="1:11" x14ac:dyDescent="0.2">
      <c r="A436" s="138"/>
      <c r="B436" s="138"/>
      <c r="C436" s="138"/>
      <c r="E436" s="138"/>
      <c r="F436" s="138"/>
      <c r="G436" s="138"/>
      <c r="I436" s="138"/>
      <c r="J436" s="138"/>
      <c r="K436" s="138"/>
    </row>
    <row r="437" spans="1:11" x14ac:dyDescent="0.2">
      <c r="A437" s="139"/>
      <c r="B437" s="139"/>
      <c r="C437" s="139"/>
      <c r="E437" s="139"/>
      <c r="F437" s="139"/>
      <c r="G437" s="139"/>
      <c r="I437" s="138"/>
      <c r="J437" s="138"/>
      <c r="K437" s="138"/>
    </row>
    <row r="439" spans="1:11" x14ac:dyDescent="0.2">
      <c r="A439" s="138"/>
      <c r="B439" s="138"/>
      <c r="C439" s="138"/>
      <c r="E439" s="138"/>
      <c r="F439" s="138"/>
      <c r="G439" s="138"/>
      <c r="I439" s="138"/>
      <c r="J439" s="138"/>
      <c r="K439" s="138"/>
    </row>
    <row r="440" spans="1:11" x14ac:dyDescent="0.2">
      <c r="A440" s="139"/>
      <c r="B440" s="139"/>
      <c r="C440" s="139"/>
      <c r="E440" s="139"/>
      <c r="F440" s="139"/>
      <c r="G440" s="139"/>
      <c r="I440" s="138"/>
      <c r="J440" s="138"/>
      <c r="K440" s="138"/>
    </row>
    <row r="442" spans="1:11" x14ac:dyDescent="0.2">
      <c r="A442" s="138"/>
      <c r="B442" s="138"/>
      <c r="C442" s="138"/>
      <c r="E442" s="138"/>
      <c r="F442" s="138"/>
      <c r="G442" s="138"/>
      <c r="I442" s="138"/>
      <c r="J442" s="138"/>
      <c r="K442" s="138"/>
    </row>
    <row r="443" spans="1:11" x14ac:dyDescent="0.2">
      <c r="A443" s="139"/>
      <c r="B443" s="139"/>
      <c r="C443" s="139"/>
      <c r="E443" s="139"/>
      <c r="F443" s="139"/>
      <c r="G443" s="139"/>
      <c r="I443" s="138"/>
      <c r="J443" s="138"/>
      <c r="K443" s="138"/>
    </row>
    <row r="445" spans="1:11" x14ac:dyDescent="0.2">
      <c r="A445" s="138"/>
      <c r="B445" s="138"/>
      <c r="C445" s="138"/>
      <c r="E445" s="138"/>
      <c r="F445" s="138"/>
      <c r="G445" s="138"/>
      <c r="I445" s="138"/>
      <c r="J445" s="138"/>
      <c r="K445" s="138"/>
    </row>
    <row r="446" spans="1:11" x14ac:dyDescent="0.2">
      <c r="A446" s="139"/>
      <c r="B446" s="139"/>
      <c r="C446" s="139"/>
      <c r="E446" s="139"/>
      <c r="F446" s="139"/>
      <c r="G446" s="139"/>
      <c r="I446" s="138"/>
      <c r="J446" s="138"/>
      <c r="K446" s="138"/>
    </row>
    <row r="448" spans="1:11" x14ac:dyDescent="0.2">
      <c r="A448" s="138"/>
      <c r="B448" s="138"/>
      <c r="C448" s="138"/>
      <c r="E448" s="138"/>
      <c r="F448" s="138"/>
      <c r="G448" s="138"/>
      <c r="I448" s="138"/>
      <c r="J448" s="138"/>
      <c r="K448" s="138"/>
    </row>
    <row r="449" spans="1:11" x14ac:dyDescent="0.2">
      <c r="A449" s="139"/>
      <c r="B449" s="139"/>
      <c r="C449" s="139"/>
      <c r="E449" s="139"/>
      <c r="F449" s="139"/>
      <c r="G449" s="139"/>
      <c r="I449" s="138"/>
      <c r="J449" s="138"/>
      <c r="K449" s="138"/>
    </row>
    <row r="451" spans="1:11" x14ac:dyDescent="0.2">
      <c r="A451" s="138"/>
      <c r="B451" s="138"/>
      <c r="C451" s="138"/>
      <c r="E451" s="138"/>
      <c r="F451" s="138"/>
      <c r="G451" s="138"/>
      <c r="I451" s="138"/>
      <c r="J451" s="138"/>
      <c r="K451" s="138"/>
    </row>
    <row r="452" spans="1:11" x14ac:dyDescent="0.2">
      <c r="A452" s="139"/>
      <c r="B452" s="139"/>
      <c r="C452" s="139"/>
      <c r="E452" s="139"/>
      <c r="F452" s="139"/>
      <c r="G452" s="139"/>
      <c r="I452" s="138"/>
      <c r="J452" s="138"/>
      <c r="K452" s="138"/>
    </row>
    <row r="454" spans="1:11" x14ac:dyDescent="0.2">
      <c r="A454" s="76" t="s">
        <v>258</v>
      </c>
    </row>
    <row r="461" spans="1:11" x14ac:dyDescent="0.2">
      <c r="B461" s="75"/>
    </row>
  </sheetData>
  <mergeCells count="546">
    <mergeCell ref="B315:G315"/>
    <mergeCell ref="I315:J315"/>
    <mergeCell ref="I317:J317"/>
    <mergeCell ref="I290:J290"/>
    <mergeCell ref="I306:J306"/>
    <mergeCell ref="I308:J308"/>
    <mergeCell ref="I310:J310"/>
    <mergeCell ref="I312:J312"/>
    <mergeCell ref="I314:J314"/>
    <mergeCell ref="I316:J316"/>
    <mergeCell ref="I295:J295"/>
    <mergeCell ref="B305:G305"/>
    <mergeCell ref="I305:J305"/>
    <mergeCell ref="B307:G307"/>
    <mergeCell ref="I307:J307"/>
    <mergeCell ref="B309:G309"/>
    <mergeCell ref="I309:J309"/>
    <mergeCell ref="B311:G311"/>
    <mergeCell ref="I311:J311"/>
    <mergeCell ref="B313:G313"/>
    <mergeCell ref="I313:J313"/>
    <mergeCell ref="I303:J303"/>
    <mergeCell ref="F304:G304"/>
    <mergeCell ref="I304:J304"/>
    <mergeCell ref="I289:J289"/>
    <mergeCell ref="B289:G289"/>
    <mergeCell ref="B291:G291"/>
    <mergeCell ref="B293:G293"/>
    <mergeCell ref="B295:G295"/>
    <mergeCell ref="B297:G297"/>
    <mergeCell ref="C294:E294"/>
    <mergeCell ref="C296:E296"/>
    <mergeCell ref="F294:G294"/>
    <mergeCell ref="I294:J294"/>
    <mergeCell ref="B303:G303"/>
    <mergeCell ref="F302:G302"/>
    <mergeCell ref="I302:J302"/>
    <mergeCell ref="I297:J297"/>
    <mergeCell ref="F298:G298"/>
    <mergeCell ref="I298:J298"/>
    <mergeCell ref="I299:J299"/>
    <mergeCell ref="C298:E298"/>
    <mergeCell ref="C300:E300"/>
    <mergeCell ref="B299:G299"/>
    <mergeCell ref="B301:G301"/>
    <mergeCell ref="F300:G300"/>
    <mergeCell ref="I300:J300"/>
    <mergeCell ref="I301:J301"/>
    <mergeCell ref="C192:F192"/>
    <mergeCell ref="G191:H191"/>
    <mergeCell ref="G167:H167"/>
    <mergeCell ref="G168:H168"/>
    <mergeCell ref="G169:H169"/>
    <mergeCell ref="G202:H202"/>
    <mergeCell ref="C193:F193"/>
    <mergeCell ref="C194:F194"/>
    <mergeCell ref="B173:I173"/>
    <mergeCell ref="B174:I174"/>
    <mergeCell ref="G204:H204"/>
    <mergeCell ref="G189:H189"/>
    <mergeCell ref="G198:H198"/>
    <mergeCell ref="G200:H200"/>
    <mergeCell ref="G201:H201"/>
    <mergeCell ref="G203:H203"/>
    <mergeCell ref="G216:H216"/>
    <mergeCell ref="G210:H210"/>
    <mergeCell ref="G194:H194"/>
    <mergeCell ref="G195:H195"/>
    <mergeCell ref="G197:H197"/>
    <mergeCell ref="G209:H209"/>
    <mergeCell ref="G206:H206"/>
    <mergeCell ref="G196:H196"/>
    <mergeCell ref="G207:H207"/>
    <mergeCell ref="G208:H208"/>
    <mergeCell ref="G211:H211"/>
    <mergeCell ref="G212:H212"/>
    <mergeCell ref="G213:H213"/>
    <mergeCell ref="G214:H214"/>
    <mergeCell ref="G215:H215"/>
    <mergeCell ref="F373:G373"/>
    <mergeCell ref="I373:J373"/>
    <mergeCell ref="I368:J368"/>
    <mergeCell ref="I370:J370"/>
    <mergeCell ref="I369:J369"/>
    <mergeCell ref="F375:G375"/>
    <mergeCell ref="I375:J375"/>
    <mergeCell ref="I372:J372"/>
    <mergeCell ref="C369:E369"/>
    <mergeCell ref="C371:E371"/>
    <mergeCell ref="C373:E373"/>
    <mergeCell ref="C375:E375"/>
    <mergeCell ref="C374:E374"/>
    <mergeCell ref="F374:G374"/>
    <mergeCell ref="I374:J374"/>
    <mergeCell ref="C368:E368"/>
    <mergeCell ref="C370:E370"/>
    <mergeCell ref="D130:E130"/>
    <mergeCell ref="D93:E93"/>
    <mergeCell ref="D94:E94"/>
    <mergeCell ref="D98:E98"/>
    <mergeCell ref="D99:E99"/>
    <mergeCell ref="G113:H113"/>
    <mergeCell ref="G114:H114"/>
    <mergeCell ref="G115:H115"/>
    <mergeCell ref="G116:H116"/>
    <mergeCell ref="D124:E124"/>
    <mergeCell ref="G86:H86"/>
    <mergeCell ref="G87:H87"/>
    <mergeCell ref="G88:H88"/>
    <mergeCell ref="G89:H89"/>
    <mergeCell ref="C108:E108"/>
    <mergeCell ref="G129:H129"/>
    <mergeCell ref="G128:H128"/>
    <mergeCell ref="G127:H127"/>
    <mergeCell ref="G126:H126"/>
    <mergeCell ref="G125:H125"/>
    <mergeCell ref="G124:H124"/>
    <mergeCell ref="G118:H118"/>
    <mergeCell ref="G119:H119"/>
    <mergeCell ref="G120:H120"/>
    <mergeCell ref="D129:E129"/>
    <mergeCell ref="D122:E122"/>
    <mergeCell ref="D123:E123"/>
    <mergeCell ref="B26:F26"/>
    <mergeCell ref="H26:I26"/>
    <mergeCell ref="B19:I19"/>
    <mergeCell ref="B20:I20"/>
    <mergeCell ref="B25:F25"/>
    <mergeCell ref="H25:I25"/>
    <mergeCell ref="F7:I7"/>
    <mergeCell ref="B7:D7"/>
    <mergeCell ref="B22:F22"/>
    <mergeCell ref="B23:F23"/>
    <mergeCell ref="H23:I23"/>
    <mergeCell ref="H22:I22"/>
    <mergeCell ref="C376:E376"/>
    <mergeCell ref="F376:G376"/>
    <mergeCell ref="I376:J376"/>
    <mergeCell ref="F378:G378"/>
    <mergeCell ref="I378:J378"/>
    <mergeCell ref="F377:G377"/>
    <mergeCell ref="I377:J377"/>
    <mergeCell ref="C162:E162"/>
    <mergeCell ref="C163:E163"/>
    <mergeCell ref="C164:E164"/>
    <mergeCell ref="C165:E165"/>
    <mergeCell ref="C166:E166"/>
    <mergeCell ref="D185:F185"/>
    <mergeCell ref="B175:I175"/>
    <mergeCell ref="G183:H183"/>
    <mergeCell ref="G184:H184"/>
    <mergeCell ref="G185:H185"/>
    <mergeCell ref="C213:E213"/>
    <mergeCell ref="C214:E214"/>
    <mergeCell ref="G220:H220"/>
    <mergeCell ref="B199:E199"/>
    <mergeCell ref="B200:E200"/>
    <mergeCell ref="B201:E201"/>
    <mergeCell ref="G199:H199"/>
    <mergeCell ref="F367:G367"/>
    <mergeCell ref="I367:J367"/>
    <mergeCell ref="F362:G362"/>
    <mergeCell ref="I362:J362"/>
    <mergeCell ref="C372:E372"/>
    <mergeCell ref="F372:G372"/>
    <mergeCell ref="F368:G368"/>
    <mergeCell ref="F369:G369"/>
    <mergeCell ref="F371:G371"/>
    <mergeCell ref="F370:G370"/>
    <mergeCell ref="F365:G365"/>
    <mergeCell ref="I365:J365"/>
    <mergeCell ref="F364:G364"/>
    <mergeCell ref="I364:J364"/>
    <mergeCell ref="F363:G363"/>
    <mergeCell ref="I363:J363"/>
    <mergeCell ref="I371:J371"/>
    <mergeCell ref="C367:E367"/>
    <mergeCell ref="F360:G360"/>
    <mergeCell ref="I360:J360"/>
    <mergeCell ref="F355:G355"/>
    <mergeCell ref="I355:J355"/>
    <mergeCell ref="F354:G354"/>
    <mergeCell ref="I354:J354"/>
    <mergeCell ref="F361:G361"/>
    <mergeCell ref="I361:J361"/>
    <mergeCell ref="F366:G366"/>
    <mergeCell ref="I366:J366"/>
    <mergeCell ref="F357:G357"/>
    <mergeCell ref="I357:J357"/>
    <mergeCell ref="F359:G359"/>
    <mergeCell ref="I359:J359"/>
    <mergeCell ref="F358:G358"/>
    <mergeCell ref="I358:J358"/>
    <mergeCell ref="C274:H274"/>
    <mergeCell ref="I274:J274"/>
    <mergeCell ref="C275:H275"/>
    <mergeCell ref="I275:J275"/>
    <mergeCell ref="C276:H276"/>
    <mergeCell ref="I276:J276"/>
    <mergeCell ref="I277:J277"/>
    <mergeCell ref="I279:J279"/>
    <mergeCell ref="F356:G356"/>
    <mergeCell ref="I356:J356"/>
    <mergeCell ref="F350:G350"/>
    <mergeCell ref="I350:J350"/>
    <mergeCell ref="F352:G352"/>
    <mergeCell ref="I352:J352"/>
    <mergeCell ref="F351:G351"/>
    <mergeCell ref="I351:J351"/>
    <mergeCell ref="F353:G353"/>
    <mergeCell ref="I353:J353"/>
    <mergeCell ref="F296:G296"/>
    <mergeCell ref="I296:J296"/>
    <mergeCell ref="I291:J291"/>
    <mergeCell ref="F292:G292"/>
    <mergeCell ref="I292:J292"/>
    <mergeCell ref="I293:J293"/>
    <mergeCell ref="I266:J266"/>
    <mergeCell ref="C270:H270"/>
    <mergeCell ref="I270:J270"/>
    <mergeCell ref="C271:H271"/>
    <mergeCell ref="I271:J271"/>
    <mergeCell ref="C272:H272"/>
    <mergeCell ref="I272:J272"/>
    <mergeCell ref="C273:H273"/>
    <mergeCell ref="I273:J273"/>
    <mergeCell ref="C263:D263"/>
    <mergeCell ref="E263:F263"/>
    <mergeCell ref="G263:H263"/>
    <mergeCell ref="I263:J263"/>
    <mergeCell ref="C264:D264"/>
    <mergeCell ref="E264:F264"/>
    <mergeCell ref="G264:H264"/>
    <mergeCell ref="I264:J264"/>
    <mergeCell ref="C265:D265"/>
    <mergeCell ref="E265:F265"/>
    <mergeCell ref="G265:H265"/>
    <mergeCell ref="I265:J265"/>
    <mergeCell ref="C260:D260"/>
    <mergeCell ref="E260:F260"/>
    <mergeCell ref="G260:H260"/>
    <mergeCell ref="I260:J260"/>
    <mergeCell ref="C261:D261"/>
    <mergeCell ref="E261:F261"/>
    <mergeCell ref="G261:H261"/>
    <mergeCell ref="I261:J261"/>
    <mergeCell ref="C262:D262"/>
    <mergeCell ref="E262:F262"/>
    <mergeCell ref="G262:H262"/>
    <mergeCell ref="I262:J262"/>
    <mergeCell ref="B250:H250"/>
    <mergeCell ref="I250:J250"/>
    <mergeCell ref="B251:H251"/>
    <mergeCell ref="I251:J251"/>
    <mergeCell ref="B252:H252"/>
    <mergeCell ref="I252:J252"/>
    <mergeCell ref="I253:J253"/>
    <mergeCell ref="C259:D259"/>
    <mergeCell ref="E259:F259"/>
    <mergeCell ref="G259:H259"/>
    <mergeCell ref="I259:J259"/>
    <mergeCell ref="B245:H245"/>
    <mergeCell ref="I245:J245"/>
    <mergeCell ref="B246:H246"/>
    <mergeCell ref="I246:J246"/>
    <mergeCell ref="B247:H247"/>
    <mergeCell ref="I247:J247"/>
    <mergeCell ref="B248:H248"/>
    <mergeCell ref="I248:J248"/>
    <mergeCell ref="B249:H249"/>
    <mergeCell ref="I249:J249"/>
    <mergeCell ref="I235:J235"/>
    <mergeCell ref="I236:J236"/>
    <mergeCell ref="I237:J237"/>
    <mergeCell ref="I238:J238"/>
    <mergeCell ref="I239:J239"/>
    <mergeCell ref="D232:H232"/>
    <mergeCell ref="D233:H233"/>
    <mergeCell ref="D234:H234"/>
    <mergeCell ref="B231:C231"/>
    <mergeCell ref="B232:C232"/>
    <mergeCell ref="B233:C233"/>
    <mergeCell ref="B234:C234"/>
    <mergeCell ref="B238:C238"/>
    <mergeCell ref="D238:H238"/>
    <mergeCell ref="B235:C235"/>
    <mergeCell ref="B236:C236"/>
    <mergeCell ref="B237:C237"/>
    <mergeCell ref="D235:H235"/>
    <mergeCell ref="D236:H236"/>
    <mergeCell ref="D237:H237"/>
    <mergeCell ref="J223:K223"/>
    <mergeCell ref="I231:J231"/>
    <mergeCell ref="D231:H231"/>
    <mergeCell ref="I232:J232"/>
    <mergeCell ref="G222:H222"/>
    <mergeCell ref="G223:H223"/>
    <mergeCell ref="I233:J233"/>
    <mergeCell ref="I234:J234"/>
    <mergeCell ref="J216:K216"/>
    <mergeCell ref="G221:H221"/>
    <mergeCell ref="G218:H218"/>
    <mergeCell ref="G217:H217"/>
    <mergeCell ref="J222:K222"/>
    <mergeCell ref="G219:H219"/>
    <mergeCell ref="J203:K203"/>
    <mergeCell ref="J202:K202"/>
    <mergeCell ref="G165:H165"/>
    <mergeCell ref="G166:H166"/>
    <mergeCell ref="J167:K167"/>
    <mergeCell ref="J196:K196"/>
    <mergeCell ref="G187:H187"/>
    <mergeCell ref="J188:K188"/>
    <mergeCell ref="G190:H190"/>
    <mergeCell ref="G186:H186"/>
    <mergeCell ref="J195:K195"/>
    <mergeCell ref="G188:H188"/>
    <mergeCell ref="G192:H192"/>
    <mergeCell ref="G193:H193"/>
    <mergeCell ref="G182:H182"/>
    <mergeCell ref="J172:K172"/>
    <mergeCell ref="J149:K149"/>
    <mergeCell ref="G149:H149"/>
    <mergeCell ref="G133:H133"/>
    <mergeCell ref="J169:K169"/>
    <mergeCell ref="G180:H180"/>
    <mergeCell ref="G181:H181"/>
    <mergeCell ref="G158:H158"/>
    <mergeCell ref="G163:H163"/>
    <mergeCell ref="J157:K157"/>
    <mergeCell ref="G157:H157"/>
    <mergeCell ref="J159:K159"/>
    <mergeCell ref="G150:H150"/>
    <mergeCell ref="G151:H151"/>
    <mergeCell ref="G154:H154"/>
    <mergeCell ref="G162:H162"/>
    <mergeCell ref="G143:H143"/>
    <mergeCell ref="G144:H144"/>
    <mergeCell ref="G145:H145"/>
    <mergeCell ref="G148:H148"/>
    <mergeCell ref="G152:H152"/>
    <mergeCell ref="G153:H153"/>
    <mergeCell ref="G164:H164"/>
    <mergeCell ref="G155:H155"/>
    <mergeCell ref="G156:H156"/>
    <mergeCell ref="G159:H159"/>
    <mergeCell ref="G160:H160"/>
    <mergeCell ref="G161:H161"/>
    <mergeCell ref="D132:E132"/>
    <mergeCell ref="D133:E133"/>
    <mergeCell ref="D134:E134"/>
    <mergeCell ref="D135:E135"/>
    <mergeCell ref="D136:E136"/>
    <mergeCell ref="D137:E137"/>
    <mergeCell ref="C148:E148"/>
    <mergeCell ref="C147:E147"/>
    <mergeCell ref="G147:H147"/>
    <mergeCell ref="C146:E146"/>
    <mergeCell ref="G146:H146"/>
    <mergeCell ref="J138:K138"/>
    <mergeCell ref="G141:H141"/>
    <mergeCell ref="G142:H142"/>
    <mergeCell ref="G139:H139"/>
    <mergeCell ref="G140:H140"/>
    <mergeCell ref="D138:E138"/>
    <mergeCell ref="G138:H138"/>
    <mergeCell ref="G132:H132"/>
    <mergeCell ref="J124:K124"/>
    <mergeCell ref="J125:K125"/>
    <mergeCell ref="J126:K126"/>
    <mergeCell ref="J127:K127"/>
    <mergeCell ref="J128:K128"/>
    <mergeCell ref="J129:K129"/>
    <mergeCell ref="G137:H137"/>
    <mergeCell ref="G136:H136"/>
    <mergeCell ref="G135:H135"/>
    <mergeCell ref="G134:H134"/>
    <mergeCell ref="D126:E126"/>
    <mergeCell ref="D127:E127"/>
    <mergeCell ref="D128:E128"/>
    <mergeCell ref="D131:E131"/>
    <mergeCell ref="G131:H131"/>
    <mergeCell ref="G130:H130"/>
    <mergeCell ref="J121:K121"/>
    <mergeCell ref="G110:H110"/>
    <mergeCell ref="G111:H111"/>
    <mergeCell ref="G112:H112"/>
    <mergeCell ref="J116:K116"/>
    <mergeCell ref="G123:H123"/>
    <mergeCell ref="G122:H122"/>
    <mergeCell ref="J122:K122"/>
    <mergeCell ref="J123:K123"/>
    <mergeCell ref="J110:K110"/>
    <mergeCell ref="J112:K112"/>
    <mergeCell ref="J114:K114"/>
    <mergeCell ref="J87:K87"/>
    <mergeCell ref="G90:H90"/>
    <mergeCell ref="G92:H92"/>
    <mergeCell ref="G93:H93"/>
    <mergeCell ref="G94:H94"/>
    <mergeCell ref="G97:H97"/>
    <mergeCell ref="G101:H101"/>
    <mergeCell ref="G103:H103"/>
    <mergeCell ref="G104:H104"/>
    <mergeCell ref="G102:H102"/>
    <mergeCell ref="J85:K85"/>
    <mergeCell ref="C84:E84"/>
    <mergeCell ref="G85:H85"/>
    <mergeCell ref="G80:H80"/>
    <mergeCell ref="G72:H72"/>
    <mergeCell ref="G77:H77"/>
    <mergeCell ref="G78:H78"/>
    <mergeCell ref="G79:H79"/>
    <mergeCell ref="G81:H81"/>
    <mergeCell ref="G73:H73"/>
    <mergeCell ref="G82:H82"/>
    <mergeCell ref="G83:H83"/>
    <mergeCell ref="G84:H84"/>
    <mergeCell ref="J71:K71"/>
    <mergeCell ref="G71:H71"/>
    <mergeCell ref="J77:K77"/>
    <mergeCell ref="G61:H61"/>
    <mergeCell ref="J62:K62"/>
    <mergeCell ref="G65:H65"/>
    <mergeCell ref="G66:H66"/>
    <mergeCell ref="G67:H67"/>
    <mergeCell ref="G62:H62"/>
    <mergeCell ref="G63:H63"/>
    <mergeCell ref="G74:H74"/>
    <mergeCell ref="G75:H75"/>
    <mergeCell ref="G76:H76"/>
    <mergeCell ref="G68:H68"/>
    <mergeCell ref="G69:H69"/>
    <mergeCell ref="G70:H70"/>
    <mergeCell ref="G60:H60"/>
    <mergeCell ref="G64:H64"/>
    <mergeCell ref="C366:E366"/>
    <mergeCell ref="B10:I10"/>
    <mergeCell ref="B11:I11"/>
    <mergeCell ref="B16:I16"/>
    <mergeCell ref="B17:I17"/>
    <mergeCell ref="B13:I13"/>
    <mergeCell ref="B14:I14"/>
    <mergeCell ref="G58:H58"/>
    <mergeCell ref="G59:H59"/>
    <mergeCell ref="G98:H98"/>
    <mergeCell ref="G99:H99"/>
    <mergeCell ref="G100:H100"/>
    <mergeCell ref="G95:H95"/>
    <mergeCell ref="G96:H96"/>
    <mergeCell ref="D121:E121"/>
    <mergeCell ref="G121:H121"/>
    <mergeCell ref="G108:H108"/>
    <mergeCell ref="G105:H105"/>
    <mergeCell ref="G106:H106"/>
    <mergeCell ref="G107:H107"/>
    <mergeCell ref="D125:E125"/>
    <mergeCell ref="G117:H117"/>
    <mergeCell ref="I416:K416"/>
    <mergeCell ref="I415:K415"/>
    <mergeCell ref="I418:K418"/>
    <mergeCell ref="I419:K419"/>
    <mergeCell ref="E415:G415"/>
    <mergeCell ref="E416:G416"/>
    <mergeCell ref="E418:G418"/>
    <mergeCell ref="E419:G419"/>
    <mergeCell ref="A415:C415"/>
    <mergeCell ref="A416:C416"/>
    <mergeCell ref="A418:C418"/>
    <mergeCell ref="A419:C419"/>
    <mergeCell ref="I425:K425"/>
    <mergeCell ref="A427:C427"/>
    <mergeCell ref="E427:G427"/>
    <mergeCell ref="I427:K427"/>
    <mergeCell ref="A428:C428"/>
    <mergeCell ref="E428:G428"/>
    <mergeCell ref="I428:K428"/>
    <mergeCell ref="I421:K421"/>
    <mergeCell ref="A422:C422"/>
    <mergeCell ref="E422:G422"/>
    <mergeCell ref="I422:K422"/>
    <mergeCell ref="A424:C424"/>
    <mergeCell ref="E424:G424"/>
    <mergeCell ref="I424:K424"/>
    <mergeCell ref="A421:C421"/>
    <mergeCell ref="E421:G421"/>
    <mergeCell ref="A425:C425"/>
    <mergeCell ref="E425:G425"/>
    <mergeCell ref="A430:C430"/>
    <mergeCell ref="E430:G430"/>
    <mergeCell ref="I430:K430"/>
    <mergeCell ref="E437:G437"/>
    <mergeCell ref="I437:K437"/>
    <mergeCell ref="A431:C431"/>
    <mergeCell ref="E431:G431"/>
    <mergeCell ref="I431:K431"/>
    <mergeCell ref="A433:C433"/>
    <mergeCell ref="E433:G433"/>
    <mergeCell ref="A436:C436"/>
    <mergeCell ref="E436:G436"/>
    <mergeCell ref="I433:K433"/>
    <mergeCell ref="A434:C434"/>
    <mergeCell ref="E434:G434"/>
    <mergeCell ref="I434:K434"/>
    <mergeCell ref="I436:K436"/>
    <mergeCell ref="A437:C437"/>
    <mergeCell ref="A452:C452"/>
    <mergeCell ref="E452:G452"/>
    <mergeCell ref="I452:K452"/>
    <mergeCell ref="A446:C446"/>
    <mergeCell ref="E446:G446"/>
    <mergeCell ref="I446:K446"/>
    <mergeCell ref="A451:C451"/>
    <mergeCell ref="E451:G451"/>
    <mergeCell ref="I451:K451"/>
    <mergeCell ref="A449:C449"/>
    <mergeCell ref="E449:G449"/>
    <mergeCell ref="I449:K449"/>
    <mergeCell ref="A445:C445"/>
    <mergeCell ref="E445:G445"/>
    <mergeCell ref="I445:K445"/>
    <mergeCell ref="A448:C448"/>
    <mergeCell ref="E448:G448"/>
    <mergeCell ref="I448:K448"/>
    <mergeCell ref="A439:C439"/>
    <mergeCell ref="E439:G439"/>
    <mergeCell ref="I439:K439"/>
    <mergeCell ref="E443:G443"/>
    <mergeCell ref="I443:K443"/>
    <mergeCell ref="A442:C442"/>
    <mergeCell ref="E442:G442"/>
    <mergeCell ref="I442:K442"/>
    <mergeCell ref="A443:C443"/>
    <mergeCell ref="A440:C440"/>
    <mergeCell ref="E440:G440"/>
    <mergeCell ref="I440:K440"/>
    <mergeCell ref="B45:D45"/>
    <mergeCell ref="G45:I45"/>
    <mergeCell ref="G54:H54"/>
    <mergeCell ref="I54:J54"/>
    <mergeCell ref="G51:H51"/>
    <mergeCell ref="I51:J51"/>
    <mergeCell ref="G52:H52"/>
    <mergeCell ref="I52:J52"/>
    <mergeCell ref="G50:H50"/>
    <mergeCell ref="I50:J50"/>
  </mergeCells>
  <phoneticPr fontId="7" type="noConversion"/>
  <conditionalFormatting sqref="J189 I240 I254 I280">
    <cfRule type="expression" dxfId="5" priority="4" stopIfTrue="1">
      <formula>J189&lt;&gt;"ok"</formula>
    </cfRule>
  </conditionalFormatting>
  <conditionalFormatting sqref="K113">
    <cfRule type="cellIs" dxfId="4" priority="3" stopIfTrue="1" operator="notEqual">
      <formula>"ok"</formula>
    </cfRule>
  </conditionalFormatting>
  <conditionalFormatting sqref="K115">
    <cfRule type="cellIs" dxfId="3" priority="2" stopIfTrue="1" operator="notEqual">
      <formula>"ok"</formula>
    </cfRule>
  </conditionalFormatting>
  <conditionalFormatting sqref="K130 K225">
    <cfRule type="cellIs" dxfId="2" priority="5" stopIfTrue="1" operator="notEqual">
      <formula>"ok"</formula>
    </cfRule>
  </conditionalFormatting>
  <conditionalFormatting sqref="K189 J240 J254 J280">
    <cfRule type="cellIs" dxfId="1" priority="6" stopIfTrue="1" operator="notEqual">
      <formula>"ok"</formula>
    </cfRule>
  </conditionalFormatting>
  <conditionalFormatting sqref="K259">
    <cfRule type="cellIs" dxfId="0" priority="1" stopIfTrue="1" operator="notEqual">
      <formula>"ok"</formula>
    </cfRule>
  </conditionalFormatting>
  <dataValidations disablePrompts="1" count="1">
    <dataValidation type="list" allowBlank="1" showInputMessage="1" showErrorMessage="1" sqref="B10:I10" xr:uid="{00000000-0002-0000-0100-000000000000}">
      <formula1>List</formula1>
    </dataValidation>
  </dataValidations>
  <printOptions horizontalCentered="1"/>
  <pageMargins left="0" right="0" top="0.25" bottom="0.25" header="0" footer="0"/>
  <pageSetup fitToHeight="0" orientation="portrait" blackAndWhite="1" horizontalDpi="120" verticalDpi="144" r:id="rId1"/>
  <headerFooter alignWithMargins="0">
    <oddFooter>&amp;RVersion 2025-1</oddFooter>
  </headerFooter>
  <rowBreaks count="7" manualBreakCount="7">
    <brk id="55" max="10" man="1"/>
    <brk id="116" max="10" man="1"/>
    <brk id="172" max="10" man="1"/>
    <brk id="225" max="10" man="1"/>
    <brk id="280" max="10" man="1"/>
    <brk id="338" max="10" man="1"/>
    <brk id="396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51"/>
  <sheetViews>
    <sheetView workbookViewId="0"/>
  </sheetViews>
  <sheetFormatPr defaultColWidth="12.7109375" defaultRowHeight="12.75" customHeight="1" x14ac:dyDescent="0.2"/>
  <cols>
    <col min="1" max="1" width="9.7109375" style="32" customWidth="1"/>
    <col min="2" max="4" width="12.7109375" style="32" customWidth="1"/>
    <col min="5" max="5" width="15.7109375" style="32" customWidth="1"/>
    <col min="6" max="6" width="15.7109375" style="34" customWidth="1"/>
    <col min="7" max="7" width="9.7109375" style="36" customWidth="1"/>
    <col min="8" max="16384" width="12.7109375" style="32"/>
  </cols>
  <sheetData>
    <row r="1" spans="1:8" ht="12.75" customHeight="1" x14ac:dyDescent="0.2">
      <c r="A1" s="33" t="s">
        <v>167</v>
      </c>
    </row>
    <row r="2" spans="1:8" ht="12.75" customHeight="1" x14ac:dyDescent="0.2">
      <c r="A2" s="32" t="s">
        <v>168</v>
      </c>
    </row>
    <row r="3" spans="1:8" ht="12.75" customHeight="1" x14ac:dyDescent="0.2">
      <c r="A3" s="43" t="str">
        <f>+'Annual Report with Formulas'!B10</f>
        <v>Select Parish from Drop Down List</v>
      </c>
      <c r="B3" s="43"/>
      <c r="C3" s="43"/>
      <c r="D3" s="43"/>
    </row>
    <row r="4" spans="1:8" ht="12.75" customHeight="1" thickBot="1" x14ac:dyDescent="0.25">
      <c r="A4" s="38" t="str">
        <f>"For the Fiscal Year Ended "&amp;TEXT('Annual Report with Formulas'!F7,"mmmm dd, yyyy")</f>
        <v>For the Fiscal Year Ended June 30, 2026</v>
      </c>
      <c r="B4" s="38"/>
      <c r="C4" s="38"/>
      <c r="D4" s="38"/>
      <c r="E4" s="38"/>
      <c r="F4" s="39"/>
      <c r="G4" s="40"/>
    </row>
    <row r="5" spans="1:8" ht="12.75" customHeight="1" thickTop="1" x14ac:dyDescent="0.2"/>
    <row r="7" spans="1:8" ht="12.75" customHeight="1" x14ac:dyDescent="0.2">
      <c r="B7" s="32" t="s">
        <v>228</v>
      </c>
      <c r="F7" s="77">
        <f>+'Annual Report with Formulas'!J87</f>
        <v>0</v>
      </c>
      <c r="G7" s="36" t="s">
        <v>169</v>
      </c>
    </row>
    <row r="8" spans="1:8" ht="12.75" customHeight="1" x14ac:dyDescent="0.2">
      <c r="F8" s="78"/>
    </row>
    <row r="9" spans="1:8" ht="12.75" customHeight="1" x14ac:dyDescent="0.2">
      <c r="B9" s="61" t="s">
        <v>216</v>
      </c>
      <c r="F9" s="78"/>
    </row>
    <row r="10" spans="1:8" ht="12.75" customHeight="1" x14ac:dyDescent="0.2">
      <c r="B10" s="65" t="s">
        <v>397</v>
      </c>
      <c r="F10" s="78"/>
    </row>
    <row r="11" spans="1:8" ht="12.75" customHeight="1" x14ac:dyDescent="0.2">
      <c r="B11" s="66" t="s">
        <v>219</v>
      </c>
      <c r="F11" s="58">
        <f>ROUND(+F7*IF(OR('Annual Report with Formulas'!B19="Kenton",'Annual Report with Formulas'!B19="Boone",'Annual Report with Formulas'!B19="Campbell",'Annual Report with Formulas'!B19="Mason"),0.05,0),0)</f>
        <v>0</v>
      </c>
      <c r="G11" s="36" t="s">
        <v>170</v>
      </c>
    </row>
    <row r="12" spans="1:8" ht="12.75" customHeight="1" x14ac:dyDescent="0.2">
      <c r="F12" s="78"/>
    </row>
    <row r="13" spans="1:8" ht="12.75" customHeight="1" x14ac:dyDescent="0.2">
      <c r="F13" s="78"/>
      <c r="G13" s="32"/>
    </row>
    <row r="14" spans="1:8" ht="12.75" customHeight="1" thickBot="1" x14ac:dyDescent="0.25">
      <c r="B14" s="32" t="s">
        <v>225</v>
      </c>
      <c r="F14" s="79">
        <f>+F7-F11</f>
        <v>0</v>
      </c>
      <c r="G14" s="36" t="s">
        <v>171</v>
      </c>
    </row>
    <row r="15" spans="1:8" ht="12.75" customHeight="1" thickTop="1" x14ac:dyDescent="0.2">
      <c r="F15" s="78"/>
    </row>
    <row r="16" spans="1:8" ht="12.75" customHeight="1" x14ac:dyDescent="0.2">
      <c r="B16" s="32" t="s">
        <v>174</v>
      </c>
      <c r="D16" s="64">
        <v>7.7499999999999999E-2</v>
      </c>
      <c r="F16" s="58">
        <f>ROUND(F14*D16,0)</f>
        <v>0</v>
      </c>
      <c r="G16" s="36" t="s">
        <v>172</v>
      </c>
      <c r="H16" s="83"/>
    </row>
    <row r="17" spans="1:8" ht="12.75" customHeight="1" x14ac:dyDescent="0.2">
      <c r="D17" s="37"/>
      <c r="F17" s="80"/>
    </row>
    <row r="18" spans="1:8" ht="12.75" customHeight="1" x14ac:dyDescent="0.2">
      <c r="B18" s="61" t="s">
        <v>215</v>
      </c>
      <c r="F18" s="78"/>
    </row>
    <row r="19" spans="1:8" ht="12.75" customHeight="1" x14ac:dyDescent="0.2">
      <c r="B19" s="63" t="s">
        <v>217</v>
      </c>
      <c r="F19" s="82">
        <v>0</v>
      </c>
      <c r="G19" s="36" t="s">
        <v>173</v>
      </c>
    </row>
    <row r="20" spans="1:8" ht="12.75" customHeight="1" x14ac:dyDescent="0.2">
      <c r="B20" s="63"/>
      <c r="F20" s="67"/>
    </row>
    <row r="21" spans="1:8" ht="12.75" customHeight="1" x14ac:dyDescent="0.2">
      <c r="B21" s="96" t="s">
        <v>447</v>
      </c>
      <c r="E21" s="69"/>
      <c r="F21" s="82">
        <v>0</v>
      </c>
      <c r="G21" s="36" t="s">
        <v>178</v>
      </c>
    </row>
    <row r="22" spans="1:8" ht="12.75" customHeight="1" x14ac:dyDescent="0.2">
      <c r="B22" s="97" t="s">
        <v>445</v>
      </c>
      <c r="C22" s="94"/>
      <c r="F22" s="32"/>
      <c r="G22" s="62"/>
      <c r="H22" s="95"/>
    </row>
    <row r="23" spans="1:8" ht="12.75" customHeight="1" x14ac:dyDescent="0.2">
      <c r="B23" s="97" t="s">
        <v>446</v>
      </c>
      <c r="C23" s="94"/>
      <c r="F23" s="32"/>
      <c r="G23" s="62"/>
      <c r="H23" s="95"/>
    </row>
    <row r="24" spans="1:8" ht="12.75" customHeight="1" x14ac:dyDescent="0.2">
      <c r="C24" s="94"/>
      <c r="F24" s="32"/>
      <c r="G24" s="62"/>
      <c r="H24" s="95"/>
    </row>
    <row r="25" spans="1:8" ht="12.75" customHeight="1" thickBot="1" x14ac:dyDescent="0.25">
      <c r="B25" s="32" t="s">
        <v>226</v>
      </c>
      <c r="F25" s="57">
        <f>SUM(F16:F21)</f>
        <v>0</v>
      </c>
      <c r="G25" s="36" t="s">
        <v>179</v>
      </c>
    </row>
    <row r="26" spans="1:8" ht="12.75" customHeight="1" thickTop="1" x14ac:dyDescent="0.2">
      <c r="B26" s="61"/>
      <c r="F26" s="62"/>
    </row>
    <row r="27" spans="1:8" s="52" customFormat="1" ht="12.75" customHeight="1" x14ac:dyDescent="0.25">
      <c r="B27" s="59"/>
      <c r="C27" s="59"/>
      <c r="D27" s="59"/>
      <c r="E27" s="59"/>
      <c r="F27" s="60"/>
      <c r="G27" s="51"/>
    </row>
    <row r="28" spans="1:8" s="52" customFormat="1" ht="12.75" customHeight="1" x14ac:dyDescent="0.25">
      <c r="F28" s="53"/>
      <c r="G28" s="51"/>
    </row>
    <row r="29" spans="1:8" ht="12.75" customHeight="1" x14ac:dyDescent="0.2">
      <c r="B29" s="52" t="s">
        <v>175</v>
      </c>
      <c r="C29" s="52"/>
      <c r="D29" s="52"/>
      <c r="E29" s="52"/>
      <c r="F29" s="55"/>
    </row>
    <row r="30" spans="1:8" ht="12.75" customHeight="1" x14ac:dyDescent="0.2">
      <c r="B30" s="52" t="s">
        <v>396</v>
      </c>
      <c r="C30" s="52"/>
      <c r="D30" s="52"/>
      <c r="E30" s="52"/>
      <c r="F30" s="55"/>
    </row>
    <row r="31" spans="1:8" ht="12.75" customHeight="1" x14ac:dyDescent="0.2">
      <c r="B31" s="52" t="str">
        <f>"and submitted to the Finance Office no later than "&amp;TEXT('Annual Report with Formulas'!F7+51,"mmmm dd, yyyy")</f>
        <v>and submitted to the Finance Office no later than August 20, 2026</v>
      </c>
      <c r="C31" s="52"/>
      <c r="D31" s="52"/>
      <c r="E31" s="52"/>
      <c r="F31" s="55"/>
    </row>
    <row r="32" spans="1:8" ht="12.75" customHeight="1" thickBot="1" x14ac:dyDescent="0.25">
      <c r="A32" s="41"/>
      <c r="B32" s="41"/>
      <c r="C32" s="41"/>
      <c r="D32" s="41"/>
      <c r="E32" s="41"/>
      <c r="F32" s="42"/>
      <c r="G32" s="42"/>
    </row>
    <row r="33" spans="2:7" ht="12.75" customHeight="1" x14ac:dyDescent="0.2">
      <c r="F33" s="54"/>
      <c r="G33" s="54"/>
    </row>
    <row r="34" spans="2:7" ht="12.75" customHeight="1" x14ac:dyDescent="0.2">
      <c r="F34" s="54"/>
    </row>
    <row r="36" spans="2:7" ht="12.75" customHeight="1" x14ac:dyDescent="0.2">
      <c r="B36" s="32" t="s">
        <v>176</v>
      </c>
    </row>
    <row r="37" spans="2:7" ht="12.75" customHeight="1" thickBot="1" x14ac:dyDescent="0.25">
      <c r="B37" s="32" t="str">
        <f>"four installments during "&amp;TEXT('Annual Report with Formulas'!F7,"yyyy")&amp;"-"&amp;TEXT('Annual Report with Formulas'!F7+365.25,"yyyy")&amp;" (line 2 above)"</f>
        <v>four installments during 2026-2027 (line 2 above)</v>
      </c>
      <c r="F37" s="57">
        <f>+F11</f>
        <v>0</v>
      </c>
      <c r="G37" s="36" t="s">
        <v>212</v>
      </c>
    </row>
    <row r="38" spans="2:7" ht="12.75" customHeight="1" thickTop="1" x14ac:dyDescent="0.2"/>
    <row r="39" spans="2:7" ht="12.75" customHeight="1" x14ac:dyDescent="0.2">
      <c r="B39" s="32" t="s">
        <v>177</v>
      </c>
    </row>
    <row r="40" spans="2:7" ht="12.75" customHeight="1" thickBot="1" x14ac:dyDescent="0.25">
      <c r="B40" s="32" t="s">
        <v>227</v>
      </c>
      <c r="F40" s="57">
        <f>ROUND(+F37*0.25,0)</f>
        <v>0</v>
      </c>
      <c r="G40" s="36" t="s">
        <v>213</v>
      </c>
    </row>
    <row r="41" spans="2:7" ht="12.75" customHeight="1" thickTop="1" x14ac:dyDescent="0.2"/>
    <row r="42" spans="2:7" ht="12.75" customHeight="1" x14ac:dyDescent="0.2">
      <c r="B42" s="43"/>
      <c r="C42" s="43"/>
      <c r="D42" s="43"/>
      <c r="E42" s="43"/>
      <c r="F42" s="35"/>
    </row>
    <row r="44" spans="2:7" ht="12.75" customHeight="1" x14ac:dyDescent="0.2">
      <c r="B44" s="68" t="s">
        <v>222</v>
      </c>
      <c r="C44" s="52"/>
      <c r="D44" s="52"/>
      <c r="E44" s="52"/>
      <c r="F44" s="55"/>
    </row>
    <row r="45" spans="2:7" ht="12.75" customHeight="1" x14ac:dyDescent="0.2">
      <c r="B45" s="68" t="s">
        <v>395</v>
      </c>
      <c r="C45" s="52"/>
      <c r="D45" s="52"/>
      <c r="E45" s="52"/>
      <c r="F45" s="55"/>
    </row>
    <row r="50" spans="2:6" ht="12.75" customHeight="1" x14ac:dyDescent="0.2">
      <c r="B50" s="43"/>
      <c r="C50" s="43"/>
      <c r="D50" s="43"/>
      <c r="F50" s="35"/>
    </row>
    <row r="51" spans="2:6" ht="12.75" customHeight="1" x14ac:dyDescent="0.2">
      <c r="B51" s="61" t="s">
        <v>214</v>
      </c>
      <c r="F51" s="32" t="s">
        <v>180</v>
      </c>
    </row>
  </sheetData>
  <phoneticPr fontId="4" type="noConversion"/>
  <printOptions horizontalCentered="1"/>
  <pageMargins left="0" right="0" top="0.5" bottom="0.25" header="0" footer="0"/>
  <pageSetup fitToHeight="0" orientation="portrait" blackAndWhite="1" horizontalDpi="4294967294" r:id="rId1"/>
  <headerFooter alignWithMargins="0">
    <oddHeader>&amp;L&amp;"Helv,Italic"Please do not staple</oddHeader>
    <oddFooter>&amp;RVersion 2025-1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44"/>
  <sheetViews>
    <sheetView workbookViewId="0">
      <selection activeCell="B31" sqref="B31:D31"/>
    </sheetView>
  </sheetViews>
  <sheetFormatPr defaultColWidth="10.7109375" defaultRowHeight="12.75" x14ac:dyDescent="0.2"/>
  <cols>
    <col min="1" max="1" width="8.7109375" style="32" customWidth="1"/>
    <col min="2" max="2" width="30.7109375" style="32" customWidth="1"/>
    <col min="3" max="3" width="5.7109375" style="32" customWidth="1"/>
    <col min="4" max="4" width="45.7109375" style="32" customWidth="1"/>
    <col min="5" max="5" width="8.7109375" style="32" customWidth="1"/>
    <col min="6" max="16384" width="10.7109375" style="32"/>
  </cols>
  <sheetData>
    <row r="1" spans="1:5" ht="12.75" customHeight="1" x14ac:dyDescent="0.2">
      <c r="A1" s="33" t="s">
        <v>167</v>
      </c>
      <c r="E1" s="36"/>
    </row>
    <row r="2" spans="1:5" ht="12.75" customHeight="1" x14ac:dyDescent="0.2">
      <c r="A2" s="32" t="s">
        <v>195</v>
      </c>
      <c r="E2" s="36"/>
    </row>
    <row r="3" spans="1:5" ht="12.75" customHeight="1" x14ac:dyDescent="0.2">
      <c r="A3" s="43" t="str">
        <f>+'Annual Report with Formulas'!B10</f>
        <v>Select Parish from Drop Down List</v>
      </c>
      <c r="B3" s="43"/>
      <c r="C3" s="43"/>
      <c r="E3" s="36"/>
    </row>
    <row r="4" spans="1:5" ht="12.75" customHeight="1" thickBot="1" x14ac:dyDescent="0.25">
      <c r="A4" s="38" t="str">
        <f>"For the Fiscal Year Ended "&amp;TEXT('Annual Report with Formulas'!F7,"mmmm dd, yyyy")</f>
        <v>For the Fiscal Year Ended June 30, 2026</v>
      </c>
      <c r="B4" s="38"/>
      <c r="C4" s="38"/>
      <c r="D4" s="38"/>
      <c r="E4" s="40"/>
    </row>
    <row r="5" spans="1:5" ht="12.75" customHeight="1" thickTop="1" x14ac:dyDescent="0.2">
      <c r="E5" s="36"/>
    </row>
    <row r="7" spans="1:5" x14ac:dyDescent="0.2">
      <c r="B7" s="50" t="s">
        <v>196</v>
      </c>
      <c r="D7" s="50" t="s">
        <v>184</v>
      </c>
    </row>
    <row r="9" spans="1:5" x14ac:dyDescent="0.2">
      <c r="B9" s="43"/>
      <c r="D9" s="43"/>
    </row>
    <row r="11" spans="1:5" x14ac:dyDescent="0.2">
      <c r="B11" s="43"/>
      <c r="D11" s="43"/>
    </row>
    <row r="13" spans="1:5" x14ac:dyDescent="0.2">
      <c r="B13" s="43"/>
      <c r="D13" s="43"/>
    </row>
    <row r="15" spans="1:5" x14ac:dyDescent="0.2">
      <c r="B15" s="43"/>
      <c r="D15" s="43"/>
    </row>
    <row r="17" spans="2:4" x14ac:dyDescent="0.2">
      <c r="B17" s="43"/>
      <c r="D17" s="43"/>
    </row>
    <row r="19" spans="2:4" x14ac:dyDescent="0.2">
      <c r="B19" s="43"/>
      <c r="D19" s="43"/>
    </row>
    <row r="21" spans="2:4" x14ac:dyDescent="0.2">
      <c r="B21" s="43"/>
      <c r="D21" s="43"/>
    </row>
    <row r="23" spans="2:4" x14ac:dyDescent="0.2">
      <c r="B23" s="43"/>
      <c r="D23" s="43"/>
    </row>
    <row r="25" spans="2:4" x14ac:dyDescent="0.2">
      <c r="B25" s="43"/>
      <c r="D25" s="43"/>
    </row>
    <row r="27" spans="2:4" x14ac:dyDescent="0.2">
      <c r="B27" s="43"/>
      <c r="D27" s="43"/>
    </row>
    <row r="29" spans="2:4" x14ac:dyDescent="0.2">
      <c r="B29" s="32" t="s">
        <v>197</v>
      </c>
    </row>
    <row r="31" spans="2:4" ht="18" x14ac:dyDescent="0.25">
      <c r="B31" s="167" t="str">
        <f>+'Annual Report with Formulas'!B10</f>
        <v>Select Parish from Drop Down List</v>
      </c>
      <c r="C31" s="167"/>
      <c r="D31" s="167"/>
    </row>
    <row r="32" spans="2:4" x14ac:dyDescent="0.2">
      <c r="B32" s="168" t="s">
        <v>198</v>
      </c>
      <c r="C32" s="169"/>
      <c r="D32" s="169"/>
    </row>
    <row r="34" spans="2:4" ht="18" x14ac:dyDescent="0.25">
      <c r="B34" s="167" t="str">
        <f>+'Annual Report with Formulas'!B16</f>
        <v>City, ST</v>
      </c>
      <c r="C34" s="167"/>
      <c r="D34" s="167"/>
    </row>
    <row r="35" spans="2:4" x14ac:dyDescent="0.2">
      <c r="B35" s="168" t="s">
        <v>199</v>
      </c>
      <c r="C35" s="169"/>
      <c r="D35" s="169"/>
    </row>
    <row r="37" spans="2:4" ht="18" x14ac:dyDescent="0.25">
      <c r="B37" s="167"/>
      <c r="C37" s="167"/>
      <c r="D37" s="167"/>
    </row>
    <row r="38" spans="2:4" x14ac:dyDescent="0.2">
      <c r="B38" s="168" t="s">
        <v>200</v>
      </c>
      <c r="C38" s="169"/>
      <c r="D38" s="169"/>
    </row>
    <row r="40" spans="2:4" ht="18" x14ac:dyDescent="0.25">
      <c r="B40" s="167"/>
      <c r="C40" s="167"/>
      <c r="D40" s="167"/>
    </row>
    <row r="41" spans="2:4" x14ac:dyDescent="0.2">
      <c r="B41" s="168" t="s">
        <v>153</v>
      </c>
      <c r="C41" s="169"/>
      <c r="D41" s="169"/>
    </row>
    <row r="44" spans="2:4" x14ac:dyDescent="0.2">
      <c r="B44" s="33" t="s">
        <v>201</v>
      </c>
    </row>
  </sheetData>
  <mergeCells count="8">
    <mergeCell ref="B31:D31"/>
    <mergeCell ref="B32:D32"/>
    <mergeCell ref="B34:D34"/>
    <mergeCell ref="B35:D35"/>
    <mergeCell ref="B41:D41"/>
    <mergeCell ref="B37:D37"/>
    <mergeCell ref="B38:D38"/>
    <mergeCell ref="B40:D40"/>
  </mergeCells>
  <phoneticPr fontId="4" type="noConversion"/>
  <printOptions horizontalCentered="1"/>
  <pageMargins left="0" right="0" top="0.5" bottom="0.25" header="0" footer="0"/>
  <pageSetup fitToHeight="0" orientation="portrait" blackAndWhite="1" horizontalDpi="4294967294" r:id="rId1"/>
  <headerFooter alignWithMargins="0">
    <oddHeader>&amp;L&amp;"Helv,Italic"Please do not staple</oddHeader>
    <oddFooter>&amp;RVersion 2025-1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Annual Report with Formulas</vt:lpstr>
      <vt:lpstr>Diocesan Assessment Worksheet</vt:lpstr>
      <vt:lpstr>Finance Council Approval</vt:lpstr>
      <vt:lpstr>List</vt:lpstr>
      <vt:lpstr>'Annual Report with Formulas'!Print_Area</vt:lpstr>
      <vt:lpstr>'Finance Council Approval'!Print_Area</vt:lpstr>
      <vt:lpstr>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CATHOLIC CENTER</dc:creator>
  <cp:lastModifiedBy>Bob Hagedorn</cp:lastModifiedBy>
  <cp:lastPrinted>2026-06-15T17:46:52Z</cp:lastPrinted>
  <dcterms:created xsi:type="dcterms:W3CDTF">1997-01-30T14:30:24Z</dcterms:created>
  <dcterms:modified xsi:type="dcterms:W3CDTF">2026-06-15T19:43:19Z</dcterms:modified>
</cp:coreProperties>
</file>